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75" windowWidth="14355" windowHeight="7995"/>
  </bookViews>
  <sheets>
    <sheet name="GV" sheetId="1" r:id="rId1"/>
    <sheet name="HS" sheetId="2" r:id="rId2"/>
    <sheet name="HS2" sheetId="5" r:id="rId3"/>
    <sheet name="GIAOTRINH" sheetId="3" r:id="rId4"/>
    <sheet name="DANHMUCNGHE" sheetId="4" r:id="rId5"/>
    <sheet name="THIETBI" sheetId="6" r:id="rId6"/>
  </sheets>
  <calcPr calcId="124519"/>
</workbook>
</file>

<file path=xl/calcChain.xml><?xml version="1.0" encoding="utf-8"?>
<calcChain xmlns="http://schemas.openxmlformats.org/spreadsheetml/2006/main">
  <c r="D48" i="3"/>
  <c r="D47"/>
  <c r="D46"/>
  <c r="D45"/>
  <c r="D44"/>
  <c r="D21" i="6" l="1"/>
  <c r="D20"/>
  <c r="D17" l="1"/>
  <c r="D13"/>
  <c r="D9"/>
  <c r="C135" i="5" l="1"/>
  <c r="F39" i="3"/>
  <c r="F40" s="1"/>
  <c r="F38"/>
  <c r="F37"/>
  <c r="H34"/>
  <c r="C34"/>
  <c r="I33"/>
  <c r="G33"/>
  <c r="E33"/>
  <c r="I32"/>
  <c r="G32"/>
  <c r="E32"/>
  <c r="I31"/>
  <c r="G31"/>
  <c r="E31"/>
  <c r="I30"/>
  <c r="G30"/>
  <c r="E30"/>
  <c r="I29"/>
  <c r="G29"/>
  <c r="E29"/>
  <c r="I28"/>
  <c r="I34" s="1"/>
  <c r="G28"/>
  <c r="E28"/>
  <c r="I27"/>
  <c r="G27"/>
  <c r="F27"/>
  <c r="E27"/>
  <c r="I26"/>
  <c r="G26"/>
  <c r="E26"/>
  <c r="I25"/>
  <c r="G25"/>
  <c r="E25"/>
  <c r="D22"/>
  <c r="D19"/>
  <c r="E16"/>
  <c r="B8"/>
  <c r="B7"/>
  <c r="B5"/>
  <c r="B3"/>
  <c r="G34" l="1"/>
  <c r="J35" s="1"/>
  <c r="F41" s="1"/>
  <c r="E34"/>
  <c r="H135" i="5"/>
  <c r="G135"/>
  <c r="F135"/>
  <c r="E135"/>
  <c r="D135"/>
  <c r="H66"/>
  <c r="G66"/>
  <c r="F66"/>
  <c r="E66"/>
  <c r="D66"/>
  <c r="C66"/>
  <c r="F60" i="2"/>
  <c r="E60"/>
  <c r="D60"/>
  <c r="C59"/>
  <c r="C58"/>
  <c r="C57"/>
  <c r="C56"/>
  <c r="C55"/>
  <c r="C54"/>
  <c r="C53"/>
  <c r="C46"/>
  <c r="C34" s="1"/>
  <c r="B46"/>
  <c r="G41"/>
  <c r="F41"/>
  <c r="E41"/>
  <c r="D41"/>
  <c r="C41"/>
  <c r="B41"/>
  <c r="G35"/>
  <c r="B35"/>
  <c r="D34"/>
  <c r="C60" l="1"/>
  <c r="D96" i="4" l="1"/>
  <c r="B96"/>
  <c r="E96" s="1"/>
  <c r="B100" s="1"/>
  <c r="B102" s="1"/>
  <c r="H20"/>
  <c r="E20"/>
  <c r="H19"/>
  <c r="E19"/>
  <c r="H18"/>
  <c r="E18"/>
  <c r="H17"/>
  <c r="E17"/>
  <c r="H16"/>
  <c r="E16"/>
  <c r="H15"/>
  <c r="H21" s="1"/>
  <c r="E15"/>
  <c r="H14"/>
  <c r="F14"/>
  <c r="E14"/>
  <c r="H13"/>
  <c r="E13"/>
  <c r="H12"/>
  <c r="E12"/>
  <c r="E21" s="1"/>
  <c r="E3"/>
  <c r="B15" i="2" l="1"/>
  <c r="J19" i="1"/>
  <c r="G34"/>
  <c r="F34"/>
  <c r="D34"/>
  <c r="G25"/>
  <c r="C7" i="2"/>
  <c r="D7"/>
  <c r="E7"/>
  <c r="F7"/>
  <c r="G7"/>
  <c r="B7"/>
  <c r="C62" i="1"/>
  <c r="C63"/>
  <c r="C65"/>
  <c r="C69"/>
  <c r="C52"/>
  <c r="C53" s="1"/>
  <c r="C55" s="1"/>
  <c r="C43"/>
  <c r="G35"/>
  <c r="F38"/>
  <c r="D39"/>
  <c r="D38"/>
  <c r="D1"/>
  <c r="E8" s="1"/>
  <c r="F37"/>
  <c r="F40" s="1"/>
  <c r="D33"/>
  <c r="D37" s="1"/>
  <c r="D40" s="1"/>
  <c r="F25" l="1"/>
  <c r="D25"/>
  <c r="D27" s="1"/>
  <c r="D28" s="1"/>
  <c r="F28" l="1"/>
  <c r="F27"/>
</calcChain>
</file>

<file path=xl/sharedStrings.xml><?xml version="1.0" encoding="utf-8"?>
<sst xmlns="http://schemas.openxmlformats.org/spreadsheetml/2006/main" count="485" uniqueCount="252">
  <si>
    <t>GDCN</t>
  </si>
  <si>
    <t>GDNN</t>
  </si>
  <si>
    <t>GV</t>
  </si>
  <si>
    <t>-ĐH</t>
  </si>
  <si>
    <t>-Ths</t>
  </si>
  <si>
    <t>- Thỉnh giảng</t>
  </si>
  <si>
    <t>-TS</t>
  </si>
  <si>
    <t>-CĐ</t>
  </si>
  <si>
    <t>-CĐLT</t>
  </si>
  <si>
    <t>-TCCN</t>
  </si>
  <si>
    <t>-TC</t>
  </si>
  <si>
    <t>TN 2017</t>
  </si>
  <si>
    <t>GV cần có</t>
  </si>
  <si>
    <t>Tuyển mới</t>
  </si>
  <si>
    <t>GV hiện có</t>
  </si>
  <si>
    <t>Thỉnh giảng</t>
  </si>
  <si>
    <t>Tuyển thêm</t>
  </si>
  <si>
    <t>Tổng số</t>
  </si>
  <si>
    <t>Tổng (70% cơ hữu)</t>
  </si>
  <si>
    <t>- Cơ hữu</t>
  </si>
  <si>
    <t>GV cơ hữu</t>
  </si>
  <si>
    <t>GV hợp đồng</t>
  </si>
  <si>
    <t>GV thỉnh giảng</t>
  </si>
  <si>
    <t>GV kiêm chức</t>
  </si>
  <si>
    <t>Trình độ</t>
  </si>
  <si>
    <t>Cơ hữu+kiêm chức</t>
  </si>
  <si>
    <t>Tiến sĩ</t>
  </si>
  <si>
    <t>Thạc sĩ</t>
  </si>
  <si>
    <t>Đại học</t>
  </si>
  <si>
    <t>Cao đẳng</t>
  </si>
  <si>
    <t>STT</t>
  </si>
  <si>
    <t>Số lượng HS-SV</t>
  </si>
  <si>
    <t>TỔNG</t>
  </si>
  <si>
    <t>Số HS-SV sau TN 2017</t>
  </si>
  <si>
    <t>(70% cơ hữu)</t>
  </si>
  <si>
    <t>TS</t>
  </si>
  <si>
    <t xml:space="preserve"> Cơ hữu</t>
  </si>
  <si>
    <t>- PHƯƠNG ÁN 1</t>
  </si>
  <si>
    <t>BẢNG XÁC ĐỊNH NHU CẦU TUYỂN GV 2017-2018</t>
  </si>
  <si>
    <t>HS GDCN</t>
  </si>
  <si>
    <t>HS GDNN</t>
  </si>
  <si>
    <t>GV CẦN CÓ</t>
  </si>
  <si>
    <t>( Cơ hữu 182, chiếm 77%)</t>
  </si>
  <si>
    <t>Tuyển thỉnh giảng)</t>
  </si>
  <si>
    <t>Trình độ tuyển dung</t>
  </si>
  <si>
    <t>ĐH</t>
  </si>
  <si>
    <t>Ths</t>
  </si>
  <si>
    <t>May</t>
  </si>
  <si>
    <t>Cơ khí</t>
  </si>
  <si>
    <t>Điện lạnh</t>
  </si>
  <si>
    <t>CNTT</t>
  </si>
  <si>
    <t>Điện-Đện tử</t>
  </si>
  <si>
    <t>Tỉ lệ</t>
  </si>
  <si>
    <t>Cơ hữu</t>
  </si>
  <si>
    <t>- PHƯƠNG ÁN 2</t>
  </si>
  <si>
    <t>Tỉ lệ trên DH</t>
  </si>
  <si>
    <t>Hien có</t>
  </si>
  <si>
    <t>TUYỂN SINH</t>
  </si>
  <si>
    <t>CS1</t>
  </si>
  <si>
    <t>CS2</t>
  </si>
  <si>
    <t>TỔNG CỘNG</t>
  </si>
  <si>
    <t>QUI MÔ</t>
  </si>
  <si>
    <t>KHÓA MỚI</t>
  </si>
  <si>
    <t>KHÓA CŨ</t>
  </si>
  <si>
    <t>NGHỀ</t>
  </si>
  <si>
    <t>CHƯƠNG TRÌNH</t>
  </si>
  <si>
    <t>-TC (03 CẤP HỌC)</t>
  </si>
  <si>
    <t>GIÁO TRÌNH</t>
  </si>
  <si>
    <t>-CĐ (35 giáo trình/nghề</t>
  </si>
  <si>
    <t>-TC (90 giáo trình/nghề</t>
  </si>
  <si>
    <t xml:space="preserve">Tin học </t>
  </si>
  <si>
    <t>TC3</t>
  </si>
  <si>
    <t>Ngoại ngữ</t>
  </si>
  <si>
    <t>ToEIC 350</t>
  </si>
  <si>
    <t>ToEIC 450</t>
  </si>
  <si>
    <t xml:space="preserve">Chuyên ngành </t>
  </si>
  <si>
    <t>Thạc sĩ 1-1,5 năm</t>
  </si>
  <si>
    <t>30.000SGD</t>
  </si>
  <si>
    <t>(Tỉ giá15.498,11)</t>
  </si>
  <si>
    <t>Tiến sĩ 35.000USD</t>
  </si>
  <si>
    <t>(Tỉ giá 22.780)</t>
  </si>
  <si>
    <t>Giáo trình 35CĐ,TC20)</t>
  </si>
  <si>
    <t>Chương trình</t>
  </si>
  <si>
    <t>Tiếng Anh</t>
  </si>
  <si>
    <t xml:space="preserve">Kinh tế </t>
  </si>
  <si>
    <t>Cơ kh</t>
  </si>
  <si>
    <t>Động lực</t>
  </si>
  <si>
    <t>Nhiệt lạnh</t>
  </si>
  <si>
    <t>Đ-Đtử</t>
  </si>
  <si>
    <t>Xây dựng</t>
  </si>
  <si>
    <t>Giáo trình</t>
  </si>
  <si>
    <t xml:space="preserve"> KHOA</t>
  </si>
  <si>
    <t>CHUYÊN NGÀNH</t>
  </si>
  <si>
    <t>ĐANG ĐÀO TẠO</t>
  </si>
  <si>
    <t>MÃ Cấp IV</t>
  </si>
  <si>
    <t>TRUNG CẤP</t>
  </si>
  <si>
    <t>CAO ĐẲNG</t>
  </si>
  <si>
    <t>CÔNG NGHỆ THÔNG TIN</t>
  </si>
  <si>
    <t>Công nghệ kỹ thuật phần cứng máy tính</t>
  </si>
  <si>
    <t>Công nghệ kỹ thuật máy tính</t>
  </si>
  <si>
    <t>Công nghệ thông tin (ứng dụng phần mềm)</t>
  </si>
  <si>
    <t>Tin học văn phòng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</si>
  <si>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</si>
  <si>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</si>
  <si>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</si>
  <si>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</si>
  <si>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</si>
  <si>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</si>
  <si>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TẾ</t>
  </si>
  <si>
    <t>Kinh doanh thương mại và dịch vụ</t>
  </si>
  <si>
    <t xml:space="preserve">Kinh doanh thương mại </t>
  </si>
  <si>
    <t>Quản trị kinh doanh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</si>
  <si>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</si>
  <si>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</si>
  <si>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</si>
  <si>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</si>
  <si>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</si>
  <si>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</si>
  <si>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</si>
  <si>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</si>
  <si>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</si>
  <si>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</si>
  <si>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CƠ KHÍ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</si>
  <si>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</si>
  <si>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</si>
  <si>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</si>
  <si>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</si>
  <si>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</si>
  <si>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</si>
  <si>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</si>
  <si>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 ĐỘNG LỰC (Đỏ: Quốc tế, vàng khu vực, xanh quốc gia)</t>
  </si>
  <si>
    <t>Công nghệ kỹ thuật ô tô - máy kéo</t>
  </si>
  <si>
    <t>Công nghệ kỹ thuật ô tô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</si>
  <si>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</si>
  <si>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</si>
  <si>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</si>
  <si>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</si>
  <si>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</si>
  <si>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Bảo trì và sữa chữa khung, vỏ ô tô</t>
  </si>
  <si>
    <t>Bảo trì và sữa chữa xe máy</t>
  </si>
  <si>
    <t>Bảo trì và sữa chữa máy bay</t>
  </si>
  <si>
    <t>Bỏ máy bay</t>
  </si>
  <si>
    <t>Bảo trì và sữa chữa máy xây dựng và máy nâng chuyển</t>
  </si>
  <si>
    <t>CÔNG NGHỆ  NHIỆT-LẠNH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</si>
  <si>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</si>
  <si>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</si>
  <si>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</si>
  <si>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</si>
  <si>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ĐIỆN-ĐIỆN TỬ</t>
  </si>
  <si>
    <t>Công nghệ kỹ thuật điện, điện tử</t>
  </si>
  <si>
    <t xml:space="preserve">Công nghệ kỹ thuật điều khiển tự động </t>
  </si>
  <si>
    <t>Công nghệ kỹ thuật điều khiển và tự động hóa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</si>
  <si>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</si>
  <si>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</si>
  <si>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</si>
  <si>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</si>
  <si>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</si>
  <si>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</si>
  <si>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</si>
  <si>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</si>
  <si>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</si>
  <si>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</si>
  <si>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</si>
  <si>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</si>
  <si>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</t>
  </si>
  <si>
    <t>Công nghệ may và thời trang</t>
  </si>
  <si>
    <t>Công nghệ may</t>
  </si>
  <si>
    <t>May thời trang</t>
  </si>
  <si>
    <t>Thiết kế thời trang</t>
  </si>
  <si>
    <t>Công nghệ may Veston</t>
  </si>
  <si>
    <t>Kinh tế gia đình</t>
  </si>
  <si>
    <t>Kỹ thuật xây dựng</t>
  </si>
  <si>
    <t>GV/HS</t>
  </si>
  <si>
    <t xml:space="preserve">- HS tuyển mới </t>
  </si>
  <si>
    <t>- HS cũ</t>
  </si>
  <si>
    <t>- GV cần trong năm học</t>
  </si>
  <si>
    <t>-TC1</t>
  </si>
  <si>
    <t>-TC1,5</t>
  </si>
  <si>
    <t>-TC 3</t>
  </si>
  <si>
    <t>TNGDNN</t>
  </si>
  <si>
    <t>TN GDCN</t>
  </si>
  <si>
    <t>CĐ</t>
  </si>
  <si>
    <t>TC</t>
  </si>
  <si>
    <t>Tốt nghiệp</t>
  </si>
  <si>
    <t xml:space="preserve">Tổng </t>
  </si>
  <si>
    <t>Năm</t>
  </si>
  <si>
    <t>Địa điểm</t>
  </si>
  <si>
    <t>Số liệu tuyển sinh</t>
  </si>
  <si>
    <t>Qui mô đào tạo</t>
  </si>
  <si>
    <t>Tổng cộng</t>
  </si>
  <si>
    <t>Cơ sở 1</t>
  </si>
  <si>
    <t>Cơ sở 2</t>
  </si>
  <si>
    <t>CỘNG</t>
  </si>
  <si>
    <t>Tên nghề  và trình độ đào tạo</t>
  </si>
  <si>
    <t xml:space="preserve">         Dự kiến tuyển sinh Từ 2017 đến 2022</t>
  </si>
  <si>
    <t>A</t>
  </si>
  <si>
    <t>Cao đẳng nghề</t>
  </si>
  <si>
    <t>I</t>
  </si>
  <si>
    <t>CN KT Điện-Điện tử</t>
  </si>
  <si>
    <t>Công nghệ kỹ thuật điều khiển tự động hóa</t>
  </si>
  <si>
    <t>II</t>
  </si>
  <si>
    <t>CN Kỹ thuật Cơ khí</t>
  </si>
  <si>
    <t>CN Kỹ thuật Ô tô</t>
  </si>
  <si>
    <t>IV</t>
  </si>
  <si>
    <t>CN Kỹ thuật Nhiệt-Lạnh</t>
  </si>
  <si>
    <t>V</t>
  </si>
  <si>
    <t>CN Thông tin</t>
  </si>
  <si>
    <t>VI</t>
  </si>
  <si>
    <t>CN May- Thời trang</t>
  </si>
  <si>
    <t xml:space="preserve">Công nghệ may </t>
  </si>
  <si>
    <t>VII</t>
  </si>
  <si>
    <t>VIII</t>
  </si>
  <si>
    <t>Kinh tế</t>
  </si>
  <si>
    <t>IX</t>
  </si>
  <si>
    <t>B</t>
  </si>
  <si>
    <t>TRUNG CẤP NGHỀ</t>
  </si>
  <si>
    <t>III</t>
  </si>
  <si>
    <t>CN May-Thời trang</t>
  </si>
  <si>
    <t>Kinh doanh thương mại  và dịch vụ</t>
  </si>
  <si>
    <t>Tài chính-Ngân hàng</t>
  </si>
  <si>
    <t>Biên soạn</t>
  </si>
  <si>
    <t>PHUONG AN 1</t>
  </si>
  <si>
    <t>1000g/nghề * 20.000đ/giờ=20.000.000đ/nghề</t>
  </si>
  <si>
    <t>Chương trình+Giáo trình</t>
  </si>
  <si>
    <t>Thẩm định</t>
  </si>
  <si>
    <t>Quốc gia</t>
  </si>
  <si>
    <t>30000USD</t>
  </si>
  <si>
    <t>Khu vực</t>
  </si>
  <si>
    <t>Quốc tế</t>
  </si>
  <si>
    <t>TONG CONG CT+GT</t>
  </si>
  <si>
    <t>CỘNG A</t>
  </si>
  <si>
    <t>CỘNG B</t>
  </si>
  <si>
    <t>TT</t>
  </si>
  <si>
    <t>Tên phòng thực hành</t>
  </si>
  <si>
    <t>Số lượng</t>
  </si>
  <si>
    <t>Thành tiền</t>
  </si>
  <si>
    <t>Kỹ thuật chẩn đoán về sửa chữa điện ô tô</t>
  </si>
  <si>
    <t>Kỹ thuật sửa chữa động cơ ô tô</t>
  </si>
  <si>
    <t>Bảo trì sửa chữa ô tô</t>
  </si>
  <si>
    <t>Thiết bị dùng chung</t>
  </si>
  <si>
    <t>Nhóm nghề 1</t>
  </si>
  <si>
    <t>Nghề Sửa chữa Máy tàu thủy</t>
  </si>
  <si>
    <t>Phòng học chuyên đề tàu thủy</t>
  </si>
  <si>
    <t>Phòng học chuyên ngành tàu thủy</t>
  </si>
  <si>
    <t>Bảo trì và s/c máy XD và máy nâng chuyển</t>
  </si>
  <si>
    <t>Phòng học chuyên đề máy xây dựng và nâng chuyển</t>
  </si>
  <si>
    <t>Xưởng thực hành máy xây dựng và nâng chuyển</t>
  </si>
  <si>
    <t>Bảo trì và s/c máy bay</t>
  </si>
  <si>
    <t>Phòngthực hành bảo trì và sửa chữa máy bay</t>
  </si>
  <si>
    <t>Tổng thiết bị ngành Ô tô</t>
  </si>
  <si>
    <t>PA3</t>
  </si>
  <si>
    <t>Thẩm đinh trong nước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</si>
</sst>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0.0"/>
    <numFmt numFmtId="165" formatCode="_(* #,##0_);_(* \(#,##0\);_(* &quot;-&quot;??_);_(@_)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rgb="FF000000"/>
      <name val="Times New Roman"/>
      <family val="1"/>
    </font>
    <font>
      <sz val="11"/>
      <color rgb="FFFF0000"/>
      <name val="Calibri"/>
      <family val="2"/>
      <scheme val="minor"/>
    </font>
    <font>
      <b/>
      <sz val="13"/>
      <color rgb="FF92D050"/>
      <name val="Times New Roman"/>
      <family val="1"/>
    </font>
    <font>
      <sz val="11"/>
      <color rgb="FF92D050"/>
      <name val="Calibri"/>
      <family val="2"/>
      <scheme val="minor"/>
    </font>
    <font>
      <b/>
      <sz val="13"/>
      <color rgb="FFFF0000"/>
      <name val="Times New Roman"/>
      <family val="1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5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quotePrefix="1"/>
    <xf numFmtId="0" fontId="2" fillId="0" borderId="0" xfId="0" applyFont="1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6" fillId="0" borderId="1" xfId="0" applyFont="1" applyBorder="1"/>
    <xf numFmtId="0" fontId="4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quotePrefix="1" applyFont="1" applyAlignment="1">
      <alignment horizontal="left" vertical="center"/>
    </xf>
    <xf numFmtId="9" fontId="0" fillId="0" borderId="0" xfId="0" applyNumberFormat="1"/>
    <xf numFmtId="0" fontId="2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5" fillId="0" borderId="1" xfId="1" applyNumberFormat="1" applyFont="1" applyBorder="1"/>
    <xf numFmtId="165" fontId="5" fillId="0" borderId="0" xfId="1" applyNumberFormat="1" applyFont="1" applyBorder="1"/>
    <xf numFmtId="165" fontId="7" fillId="0" borderId="1" xfId="1" applyNumberFormat="1" applyFont="1" applyBorder="1"/>
    <xf numFmtId="165" fontId="0" fillId="0" borderId="0" xfId="1" applyNumberFormat="1" applyFont="1"/>
    <xf numFmtId="0" fontId="8" fillId="0" borderId="0" xfId="0" applyFont="1"/>
    <xf numFmtId="165" fontId="8" fillId="0" borderId="0" xfId="1" applyNumberFormat="1" applyFont="1"/>
    <xf numFmtId="165" fontId="6" fillId="0" borderId="0" xfId="1" applyNumberFormat="1" applyFont="1"/>
    <xf numFmtId="43" fontId="8" fillId="0" borderId="0" xfId="1" applyFont="1"/>
    <xf numFmtId="43" fontId="8" fillId="0" borderId="0" xfId="0" applyNumberFormat="1" applyFont="1"/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/>
    <xf numFmtId="0" fontId="10" fillId="2" borderId="1" xfId="0" applyFont="1" applyFill="1" applyBorder="1"/>
    <xf numFmtId="0" fontId="10" fillId="3" borderId="1" xfId="0" applyFont="1" applyFill="1" applyBorder="1"/>
    <xf numFmtId="0" fontId="10" fillId="4" borderId="1" xfId="0" applyFont="1" applyFill="1" applyBorder="1"/>
    <xf numFmtId="0" fontId="10" fillId="5" borderId="1" xfId="0" applyFont="1" applyFill="1" applyBorder="1"/>
    <xf numFmtId="0" fontId="0" fillId="4" borderId="0" xfId="0" applyFill="1"/>
    <xf numFmtId="0" fontId="11" fillId="0" borderId="1" xfId="0" applyFont="1" applyFill="1" applyBorder="1"/>
    <xf numFmtId="165" fontId="14" fillId="0" borderId="1" xfId="1" applyNumberFormat="1" applyFont="1" applyBorder="1"/>
    <xf numFmtId="165" fontId="0" fillId="0" borderId="1" xfId="1" applyNumberFormat="1" applyFont="1" applyBorder="1"/>
    <xf numFmtId="0" fontId="0" fillId="0" borderId="0" xfId="0"/>
    <xf numFmtId="0" fontId="0" fillId="0" borderId="0" xfId="0" quotePrefix="1"/>
    <xf numFmtId="0" fontId="0" fillId="0" borderId="1" xfId="0" applyBorder="1"/>
    <xf numFmtId="0" fontId="0" fillId="0" borderId="1" xfId="0" quotePrefix="1" applyBorder="1"/>
    <xf numFmtId="0" fontId="2" fillId="0" borderId="1" xfId="0" applyFont="1" applyBorder="1"/>
    <xf numFmtId="0" fontId="0" fillId="0" borderId="0" xfId="0" applyBorder="1"/>
    <xf numFmtId="165" fontId="5" fillId="0" borderId="1" xfId="1" applyNumberFormat="1" applyFont="1" applyBorder="1"/>
    <xf numFmtId="165" fontId="5" fillId="0" borderId="0" xfId="1" applyNumberFormat="1" applyFont="1" applyBorder="1"/>
    <xf numFmtId="165" fontId="0" fillId="0" borderId="0" xfId="1" applyNumberFormat="1" applyFont="1"/>
    <xf numFmtId="165" fontId="2" fillId="0" borderId="0" xfId="1" applyNumberFormat="1" applyFont="1"/>
    <xf numFmtId="0" fontId="8" fillId="0" borderId="0" xfId="0" applyFont="1"/>
    <xf numFmtId="165" fontId="8" fillId="0" borderId="0" xfId="1" applyNumberFormat="1" applyFont="1"/>
    <xf numFmtId="165" fontId="6" fillId="0" borderId="0" xfId="1" applyNumberFormat="1" applyFont="1"/>
    <xf numFmtId="43" fontId="8" fillId="0" borderId="0" xfId="1" applyFont="1"/>
    <xf numFmtId="165" fontId="8" fillId="0" borderId="0" xfId="1" quotePrefix="1" applyNumberFormat="1" applyFont="1"/>
    <xf numFmtId="165" fontId="6" fillId="0" borderId="0" xfId="1" quotePrefix="1" applyNumberFormat="1" applyFont="1"/>
    <xf numFmtId="165" fontId="6" fillId="0" borderId="0" xfId="0" applyNumberFormat="1" applyFont="1"/>
    <xf numFmtId="165" fontId="5" fillId="0" borderId="1" xfId="1" applyNumberFormat="1" applyFont="1" applyFill="1" applyBorder="1"/>
    <xf numFmtId="165" fontId="13" fillId="6" borderId="1" xfId="1" applyNumberFormat="1" applyFont="1" applyFill="1" applyBorder="1"/>
    <xf numFmtId="165" fontId="7" fillId="7" borderId="1" xfId="1" applyNumberFormat="1" applyFont="1" applyFill="1" applyBorder="1"/>
    <xf numFmtId="165" fontId="7" fillId="8" borderId="1" xfId="1" applyNumberFormat="1" applyFont="1" applyFill="1" applyBorder="1"/>
    <xf numFmtId="165" fontId="7" fillId="4" borderId="1" xfId="1" applyNumberFormat="1" applyFont="1" applyFill="1" applyBorder="1"/>
    <xf numFmtId="165" fontId="7" fillId="2" borderId="1" xfId="1" applyNumberFormat="1" applyFont="1" applyFill="1" applyBorder="1"/>
    <xf numFmtId="165" fontId="7" fillId="9" borderId="1" xfId="1" applyNumberFormat="1" applyFont="1" applyFill="1" applyBorder="1"/>
    <xf numFmtId="165" fontId="12" fillId="7" borderId="1" xfId="1" applyNumberFormat="1" applyFont="1" applyFill="1" applyBorder="1"/>
    <xf numFmtId="0" fontId="0" fillId="7" borderId="0" xfId="0" applyFill="1"/>
    <xf numFmtId="165" fontId="5" fillId="2" borderId="1" xfId="1" applyNumberFormat="1" applyFont="1" applyFill="1" applyBorder="1"/>
    <xf numFmtId="165" fontId="5" fillId="8" borderId="1" xfId="1" applyNumberFormat="1" applyFont="1" applyFill="1" applyBorder="1"/>
    <xf numFmtId="0" fontId="0" fillId="8" borderId="0" xfId="0" applyFill="1"/>
    <xf numFmtId="165" fontId="5" fillId="4" borderId="1" xfId="1" applyNumberFormat="1" applyFont="1" applyFill="1" applyBorder="1"/>
    <xf numFmtId="165" fontId="5" fillId="3" borderId="1" xfId="1" applyNumberFormat="1" applyFont="1" applyFill="1" applyBorder="1"/>
    <xf numFmtId="0" fontId="0" fillId="6" borderId="0" xfId="0" applyFill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5" fontId="3" fillId="0" borderId="1" xfId="1" applyNumberFormat="1" applyFont="1" applyBorder="1"/>
    <xf numFmtId="0" fontId="3" fillId="0" borderId="1" xfId="0" applyFont="1" applyBorder="1"/>
    <xf numFmtId="165" fontId="4" fillId="0" borderId="1" xfId="0" applyNumberFormat="1" applyFont="1" applyBorder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0" fillId="5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vertical="center"/>
    </xf>
    <xf numFmtId="3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15" fillId="0" borderId="1" xfId="0" applyFont="1" applyBorder="1" applyAlignment="1">
      <alignment horizontal="center"/>
    </xf>
    <xf numFmtId="3" fontId="4" fillId="0" borderId="1" xfId="0" applyNumberFormat="1" applyFont="1" applyBorder="1"/>
    <xf numFmtId="0" fontId="21" fillId="0" borderId="8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3" fillId="0" borderId="0" xfId="0" applyFont="1"/>
    <xf numFmtId="3" fontId="4" fillId="0" borderId="0" xfId="0" applyNumberFormat="1" applyFont="1"/>
    <xf numFmtId="0" fontId="23" fillId="0" borderId="1" xfId="0" applyFont="1" applyBorder="1" applyAlignment="1">
      <alignment horizontal="center" vertical="center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0" fontId="22" fillId="0" borderId="0" xfId="0" applyFont="1"/>
    <xf numFmtId="0" fontId="4" fillId="0" borderId="0" xfId="0" applyFont="1" applyAlignment="1">
      <alignment horizontal="left"/>
    </xf>
    <xf numFmtId="0" fontId="3" fillId="0" borderId="0" xfId="0" quotePrefix="1" applyFont="1" applyAlignment="1">
      <alignment horizontal="left" vertical="center"/>
    </xf>
    <xf numFmtId="0" fontId="0" fillId="0" borderId="1" xfId="0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5" xfId="0" applyBorder="1" applyAlignment="1">
      <alignment horizontal="center"/>
    </xf>
    <xf numFmtId="0" fontId="3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7"/>
  <sheetViews>
    <sheetView tabSelected="1" topLeftCell="A57" workbookViewId="0">
      <selection activeCell="A81" sqref="A81"/>
    </sheetView>
  </sheetViews>
  <sheetFormatPr defaultRowHeight="15"/>
  <cols>
    <col min="1" max="1" width="4.85546875" style="2" customWidth="1"/>
    <col min="2" max="2" width="11.7109375" customWidth="1"/>
    <col min="3" max="3" width="15.5703125" customWidth="1"/>
    <col min="4" max="5" width="11.7109375" customWidth="1"/>
    <col min="6" max="6" width="13.28515625" customWidth="1"/>
  </cols>
  <sheetData>
    <row r="1" spans="1:5" ht="19.5" customHeight="1">
      <c r="C1" s="11" t="s">
        <v>17</v>
      </c>
      <c r="D1" s="11">
        <f>SUM(D2:D5)</f>
        <v>237</v>
      </c>
    </row>
    <row r="2" spans="1:5" ht="19.5" customHeight="1">
      <c r="A2" s="125"/>
      <c r="B2" s="125"/>
      <c r="C2" s="10" t="s">
        <v>20</v>
      </c>
      <c r="D2" s="6">
        <v>176</v>
      </c>
    </row>
    <row r="3" spans="1:5" ht="19.5" customHeight="1">
      <c r="A3" s="125"/>
      <c r="B3" s="125"/>
      <c r="C3" s="10" t="s">
        <v>21</v>
      </c>
      <c r="D3" s="6">
        <v>2</v>
      </c>
    </row>
    <row r="4" spans="1:5" ht="19.5" customHeight="1">
      <c r="A4" s="125"/>
      <c r="B4" s="125"/>
      <c r="C4" s="10" t="s">
        <v>22</v>
      </c>
      <c r="D4" s="6">
        <v>15</v>
      </c>
    </row>
    <row r="5" spans="1:5" ht="19.5" customHeight="1">
      <c r="A5" s="1"/>
      <c r="B5" s="3"/>
      <c r="C5" s="10" t="s">
        <v>23</v>
      </c>
      <c r="D5" s="6">
        <v>44</v>
      </c>
    </row>
    <row r="6" spans="1:5" ht="19.5" customHeight="1">
      <c r="A6" s="1"/>
      <c r="B6" s="3"/>
      <c r="C6" s="12" t="s">
        <v>24</v>
      </c>
      <c r="D6" s="6"/>
    </row>
    <row r="7" spans="1:5" ht="19.5" customHeight="1">
      <c r="A7" s="1"/>
      <c r="B7" s="3"/>
      <c r="C7" s="10" t="s">
        <v>25</v>
      </c>
      <c r="D7" s="6"/>
      <c r="E7" t="s">
        <v>52</v>
      </c>
    </row>
    <row r="8" spans="1:5" ht="19.5" customHeight="1">
      <c r="A8" s="1"/>
      <c r="B8" s="3"/>
      <c r="C8" s="10" t="s">
        <v>26</v>
      </c>
      <c r="D8" s="6">
        <v>2</v>
      </c>
      <c r="E8">
        <f>D8*100%/D1</f>
        <v>8.4388185654008432E-3</v>
      </c>
    </row>
    <row r="9" spans="1:5" ht="19.5" customHeight="1">
      <c r="A9" s="1"/>
      <c r="B9" s="3"/>
      <c r="C9" s="10" t="s">
        <v>27</v>
      </c>
      <c r="D9" s="6">
        <v>130</v>
      </c>
      <c r="E9" s="18">
        <v>0.74</v>
      </c>
    </row>
    <row r="10" spans="1:5" ht="19.5" customHeight="1">
      <c r="A10" s="1"/>
      <c r="B10" s="3"/>
      <c r="C10" s="10" t="s">
        <v>28</v>
      </c>
      <c r="D10" s="6">
        <v>89</v>
      </c>
    </row>
    <row r="11" spans="1:5" ht="19.5" customHeight="1">
      <c r="A11" s="1"/>
      <c r="B11" s="3"/>
      <c r="C11" s="10" t="s">
        <v>29</v>
      </c>
      <c r="D11" s="6">
        <v>1</v>
      </c>
    </row>
    <row r="12" spans="1:5" ht="19.5" customHeight="1">
      <c r="A12" s="1"/>
      <c r="B12" s="3"/>
      <c r="C12" s="10" t="s">
        <v>15</v>
      </c>
      <c r="D12" s="6"/>
    </row>
    <row r="13" spans="1:5" ht="19.5" customHeight="1">
      <c r="A13" s="1"/>
      <c r="B13" s="3"/>
      <c r="C13" s="10" t="s">
        <v>27</v>
      </c>
      <c r="D13" s="6">
        <v>6</v>
      </c>
    </row>
    <row r="14" spans="1:5" ht="19.5" customHeight="1">
      <c r="A14" s="1"/>
      <c r="B14" s="3"/>
      <c r="C14" s="10" t="s">
        <v>28</v>
      </c>
      <c r="D14" s="6">
        <v>9</v>
      </c>
    </row>
    <row r="15" spans="1:5" ht="19.5" customHeight="1">
      <c r="A15" s="1"/>
      <c r="B15" s="3"/>
      <c r="C15" s="15"/>
      <c r="D15" s="16"/>
    </row>
    <row r="16" spans="1:5" ht="19.5" customHeight="1">
      <c r="A16" s="1"/>
      <c r="B16" s="3"/>
      <c r="C16" s="15"/>
      <c r="D16" s="16"/>
    </row>
    <row r="17" spans="1:10" ht="19.5" customHeight="1">
      <c r="A17" s="17" t="s">
        <v>37</v>
      </c>
      <c r="B17" s="9"/>
      <c r="C17" s="15"/>
      <c r="D17" s="16"/>
      <c r="J17">
        <v>8250</v>
      </c>
    </row>
    <row r="18" spans="1:10" ht="19.5" customHeight="1">
      <c r="A18" s="124" t="s">
        <v>38</v>
      </c>
      <c r="B18" s="124"/>
      <c r="C18" s="124"/>
      <c r="D18" s="124"/>
      <c r="E18" s="124"/>
      <c r="F18" s="124"/>
      <c r="J18">
        <v>1202</v>
      </c>
    </row>
    <row r="19" spans="1:10">
      <c r="A19" s="123"/>
      <c r="B19" s="123"/>
      <c r="C19" s="123"/>
      <c r="D19" s="123"/>
      <c r="E19" s="123"/>
      <c r="F19" s="123"/>
      <c r="J19">
        <f>J17-J18</f>
        <v>7048</v>
      </c>
    </row>
    <row r="20" spans="1:10">
      <c r="A20" s="8" t="s">
        <v>30</v>
      </c>
      <c r="B20" s="119" t="s">
        <v>0</v>
      </c>
      <c r="C20" s="119"/>
      <c r="D20" s="119"/>
      <c r="E20" s="119" t="s">
        <v>1</v>
      </c>
      <c r="F20" s="119"/>
    </row>
    <row r="21" spans="1:10">
      <c r="A21" s="14">
        <v>1</v>
      </c>
      <c r="B21" s="120" t="s">
        <v>31</v>
      </c>
      <c r="C21" s="121"/>
      <c r="D21" s="121"/>
      <c r="E21" s="121"/>
      <c r="F21" s="122"/>
    </row>
    <row r="22" spans="1:10">
      <c r="A22" s="8"/>
      <c r="B22" s="7" t="s">
        <v>7</v>
      </c>
      <c r="C22" s="7"/>
      <c r="D22" s="6">
        <v>5706</v>
      </c>
      <c r="E22" s="7" t="s">
        <v>7</v>
      </c>
      <c r="F22" s="6">
        <v>272</v>
      </c>
    </row>
    <row r="23" spans="1:10">
      <c r="A23" s="8"/>
      <c r="B23" s="7" t="s">
        <v>8</v>
      </c>
      <c r="C23" s="7"/>
      <c r="D23" s="6">
        <v>122</v>
      </c>
      <c r="E23" s="7" t="s">
        <v>10</v>
      </c>
      <c r="F23" s="6">
        <v>1111</v>
      </c>
      <c r="I23" s="4"/>
    </row>
    <row r="24" spans="1:10">
      <c r="A24" s="8"/>
      <c r="B24" s="7" t="s">
        <v>9</v>
      </c>
      <c r="C24" s="7"/>
      <c r="D24" s="6">
        <v>1039</v>
      </c>
      <c r="E24" s="6" t="s">
        <v>13</v>
      </c>
      <c r="F24" s="6">
        <v>3000</v>
      </c>
      <c r="I24" s="4"/>
    </row>
    <row r="25" spans="1:10">
      <c r="A25" s="8"/>
      <c r="B25" s="13" t="s">
        <v>32</v>
      </c>
      <c r="C25" s="13"/>
      <c r="D25" s="13">
        <f>SUM(D22:D24)</f>
        <v>6867</v>
      </c>
      <c r="E25" s="13"/>
      <c r="F25" s="13">
        <f>SUM(F22:F24)</f>
        <v>4383</v>
      </c>
      <c r="G25">
        <f>D25+F25</f>
        <v>11250</v>
      </c>
      <c r="I25" s="4"/>
    </row>
    <row r="26" spans="1:10">
      <c r="A26" s="8"/>
      <c r="B26" s="6" t="s">
        <v>11</v>
      </c>
      <c r="C26" s="6"/>
      <c r="D26" s="6">
        <v>1202</v>
      </c>
      <c r="E26" s="6"/>
      <c r="F26" s="6"/>
      <c r="I26" s="4"/>
    </row>
    <row r="27" spans="1:10">
      <c r="A27" s="14">
        <v>2</v>
      </c>
      <c r="B27" s="13" t="s">
        <v>33</v>
      </c>
      <c r="C27" s="13"/>
      <c r="D27" s="13">
        <f>D25-D26</f>
        <v>5665</v>
      </c>
      <c r="E27" s="6"/>
      <c r="F27" s="13">
        <f>F25</f>
        <v>4383</v>
      </c>
    </row>
    <row r="28" spans="1:10">
      <c r="A28" s="14">
        <v>3</v>
      </c>
      <c r="B28" s="13" t="s">
        <v>12</v>
      </c>
      <c r="C28" s="13"/>
      <c r="D28" s="13">
        <f>D27/25</f>
        <v>226.6</v>
      </c>
      <c r="E28" s="13"/>
      <c r="F28" s="13">
        <f>F25/20</f>
        <v>219.15</v>
      </c>
    </row>
    <row r="29" spans="1:10">
      <c r="A29" s="14">
        <v>4</v>
      </c>
      <c r="B29" s="13" t="s">
        <v>14</v>
      </c>
      <c r="C29" s="13"/>
      <c r="D29" s="13"/>
      <c r="E29" s="13"/>
      <c r="F29" s="13"/>
    </row>
    <row r="30" spans="1:10">
      <c r="A30" s="8"/>
      <c r="B30" s="7" t="s">
        <v>3</v>
      </c>
      <c r="C30" s="7">
        <v>50</v>
      </c>
      <c r="D30" s="6">
        <v>50</v>
      </c>
      <c r="E30" s="6"/>
      <c r="F30" s="6">
        <v>39</v>
      </c>
    </row>
    <row r="31" spans="1:10">
      <c r="A31" s="8"/>
      <c r="B31" s="7" t="s">
        <v>4</v>
      </c>
      <c r="C31" s="7">
        <v>80</v>
      </c>
      <c r="D31" s="6">
        <v>104</v>
      </c>
      <c r="E31" s="6"/>
      <c r="F31" s="6">
        <v>50</v>
      </c>
    </row>
    <row r="32" spans="1:10">
      <c r="A32" s="8"/>
      <c r="B32" s="7" t="s">
        <v>6</v>
      </c>
      <c r="C32" s="7"/>
      <c r="D32" s="6"/>
      <c r="E32" s="6"/>
      <c r="F32" s="6">
        <v>2</v>
      </c>
    </row>
    <row r="33" spans="1:8">
      <c r="A33" s="8"/>
      <c r="B33" s="7" t="s">
        <v>18</v>
      </c>
      <c r="C33" s="7"/>
      <c r="D33" s="6">
        <f>SUM(D30:D31)</f>
        <v>154</v>
      </c>
      <c r="E33" s="6"/>
      <c r="F33" s="6"/>
    </row>
    <row r="34" spans="1:8">
      <c r="A34" s="14">
        <v>5</v>
      </c>
      <c r="B34" s="13" t="s">
        <v>16</v>
      </c>
      <c r="C34" s="13"/>
      <c r="D34" s="13">
        <f>D35+D36</f>
        <v>73</v>
      </c>
      <c r="E34" s="6"/>
      <c r="F34" s="13">
        <f>F35+F36</f>
        <v>128</v>
      </c>
      <c r="G34" s="5">
        <f>D34+F34</f>
        <v>201</v>
      </c>
    </row>
    <row r="35" spans="1:8">
      <c r="A35" s="8"/>
      <c r="B35" s="7" t="s">
        <v>5</v>
      </c>
      <c r="C35" s="6"/>
      <c r="D35" s="6">
        <v>73</v>
      </c>
      <c r="E35" s="6"/>
      <c r="F35" s="6">
        <v>66</v>
      </c>
      <c r="G35">
        <f>D35+F35</f>
        <v>139</v>
      </c>
    </row>
    <row r="36" spans="1:8">
      <c r="A36" s="8"/>
      <c r="B36" s="7" t="s">
        <v>19</v>
      </c>
      <c r="C36" s="6"/>
      <c r="D36" s="6"/>
      <c r="E36" s="6"/>
      <c r="F36" s="6">
        <v>62</v>
      </c>
    </row>
    <row r="37" spans="1:8">
      <c r="A37" s="8">
        <v>6</v>
      </c>
      <c r="B37" s="6" t="s">
        <v>17</v>
      </c>
      <c r="C37" s="6"/>
      <c r="D37" s="6">
        <f>D33+D35</f>
        <v>227</v>
      </c>
      <c r="E37" s="6"/>
      <c r="F37" s="6">
        <f>SUM(F30:F36)</f>
        <v>347</v>
      </c>
    </row>
    <row r="38" spans="1:8">
      <c r="A38" s="8"/>
      <c r="B38" s="7" t="s">
        <v>19</v>
      </c>
      <c r="C38" s="6"/>
      <c r="D38" s="6">
        <f>D30+D31</f>
        <v>154</v>
      </c>
      <c r="E38" s="6"/>
      <c r="F38" s="6">
        <f>F30+F31+F32+F36</f>
        <v>153</v>
      </c>
    </row>
    <row r="39" spans="1:8">
      <c r="A39" s="8"/>
      <c r="B39" s="7" t="s">
        <v>5</v>
      </c>
      <c r="C39" s="6"/>
      <c r="D39" s="6">
        <f>D35</f>
        <v>73</v>
      </c>
      <c r="E39" s="6"/>
      <c r="F39" s="6">
        <v>66</v>
      </c>
    </row>
    <row r="40" spans="1:8">
      <c r="A40" s="8"/>
      <c r="B40" s="6" t="s">
        <v>34</v>
      </c>
      <c r="C40" s="6"/>
      <c r="D40" s="13">
        <f>D37*70%</f>
        <v>158.89999999999998</v>
      </c>
      <c r="E40" s="6"/>
      <c r="F40" s="13">
        <f>F37*70%</f>
        <v>242.89999999999998</v>
      </c>
    </row>
    <row r="42" spans="1:8">
      <c r="B42" s="6" t="s">
        <v>2</v>
      </c>
      <c r="C42" s="6">
        <v>2017</v>
      </c>
      <c r="D42" s="6">
        <v>2018</v>
      </c>
      <c r="E42" s="6">
        <v>2019</v>
      </c>
      <c r="F42" s="6">
        <v>2020</v>
      </c>
      <c r="G42" s="6">
        <v>2021</v>
      </c>
      <c r="H42" s="6">
        <v>2022</v>
      </c>
    </row>
    <row r="43" spans="1:8" s="5" customFormat="1">
      <c r="A43" s="19"/>
      <c r="B43" s="13" t="s">
        <v>17</v>
      </c>
      <c r="C43" s="13">
        <f>C44+C45</f>
        <v>201</v>
      </c>
      <c r="D43" s="13"/>
      <c r="E43" s="13"/>
      <c r="F43" s="13"/>
      <c r="G43" s="13"/>
      <c r="H43" s="13"/>
    </row>
    <row r="44" spans="1:8">
      <c r="B44" s="7" t="s">
        <v>36</v>
      </c>
      <c r="C44" s="6">
        <v>62</v>
      </c>
      <c r="D44" s="6"/>
      <c r="E44" s="6"/>
      <c r="F44" s="6"/>
      <c r="G44" s="6"/>
      <c r="H44" s="6"/>
    </row>
    <row r="45" spans="1:8">
      <c r="B45" s="6" t="s">
        <v>15</v>
      </c>
      <c r="C45" s="6">
        <v>139</v>
      </c>
      <c r="D45" s="6"/>
      <c r="E45" s="6"/>
      <c r="F45" s="6"/>
      <c r="G45" s="6"/>
      <c r="H45" s="6"/>
    </row>
    <row r="48" spans="1:8" ht="16.5">
      <c r="A48" s="118" t="s">
        <v>54</v>
      </c>
      <c r="B48" s="118"/>
      <c r="C48" s="118"/>
    </row>
    <row r="50" spans="1:8">
      <c r="B50" t="s">
        <v>39</v>
      </c>
      <c r="C50">
        <v>5665</v>
      </c>
    </row>
    <row r="51" spans="1:8">
      <c r="B51" t="s">
        <v>40</v>
      </c>
      <c r="C51">
        <v>4383</v>
      </c>
    </row>
    <row r="52" spans="1:8">
      <c r="C52">
        <f>SUM(C50:C51)</f>
        <v>10048</v>
      </c>
    </row>
    <row r="53" spans="1:8">
      <c r="B53" t="s">
        <v>41</v>
      </c>
      <c r="C53">
        <f>C52/20</f>
        <v>502.4</v>
      </c>
    </row>
    <row r="54" spans="1:8">
      <c r="B54" t="s">
        <v>14</v>
      </c>
      <c r="C54">
        <v>237</v>
      </c>
      <c r="D54" t="s">
        <v>42</v>
      </c>
    </row>
    <row r="55" spans="1:8">
      <c r="B55" t="s">
        <v>16</v>
      </c>
      <c r="C55">
        <f>C53-C54</f>
        <v>265.39999999999998</v>
      </c>
      <c r="D55" t="s">
        <v>43</v>
      </c>
    </row>
    <row r="59" spans="1:8" ht="16.5">
      <c r="A59" s="117" t="s">
        <v>44</v>
      </c>
      <c r="B59" s="117"/>
      <c r="C59" s="117"/>
      <c r="D59" s="117"/>
      <c r="E59" s="117"/>
    </row>
    <row r="60" spans="1:8">
      <c r="A60" s="8"/>
      <c r="B60" s="6"/>
      <c r="C60" s="8">
        <v>2017</v>
      </c>
      <c r="D60" s="8">
        <v>2018</v>
      </c>
      <c r="E60" s="8">
        <v>2019</v>
      </c>
      <c r="F60" s="8">
        <v>2020</v>
      </c>
      <c r="G60" s="8">
        <v>2021</v>
      </c>
      <c r="H60" s="8">
        <v>2022</v>
      </c>
    </row>
    <row r="61" spans="1:8">
      <c r="A61" s="8"/>
      <c r="B61" s="6" t="s">
        <v>56</v>
      </c>
      <c r="C61" s="8">
        <v>237</v>
      </c>
      <c r="D61" s="8"/>
      <c r="E61" s="8"/>
      <c r="F61" s="8"/>
      <c r="G61" s="8"/>
      <c r="H61" s="8"/>
    </row>
    <row r="62" spans="1:8">
      <c r="A62" s="8"/>
      <c r="B62" s="13" t="s">
        <v>55</v>
      </c>
      <c r="C62" s="21">
        <f>132*100/237</f>
        <v>55.696202531645568</v>
      </c>
      <c r="D62" s="8"/>
      <c r="E62" s="8"/>
      <c r="F62" s="8"/>
      <c r="G62" s="8"/>
      <c r="H62" s="8"/>
    </row>
    <row r="63" spans="1:8">
      <c r="A63" s="14"/>
      <c r="B63" s="13" t="s">
        <v>13</v>
      </c>
      <c r="C63" s="14">
        <f>C65+C69</f>
        <v>201</v>
      </c>
      <c r="D63" s="13"/>
      <c r="E63" s="13"/>
      <c r="F63" s="13"/>
      <c r="G63" s="13"/>
      <c r="H63" s="13"/>
    </row>
    <row r="64" spans="1:8">
      <c r="A64" s="14"/>
      <c r="B64" s="13" t="s">
        <v>55</v>
      </c>
      <c r="C64" s="14"/>
      <c r="D64" s="13"/>
      <c r="E64" s="13"/>
      <c r="F64" s="13"/>
      <c r="G64" s="13"/>
      <c r="H64" s="13"/>
    </row>
    <row r="65" spans="1:8" s="5" customFormat="1">
      <c r="A65" s="14">
        <v>1</v>
      </c>
      <c r="B65" s="13" t="s">
        <v>53</v>
      </c>
      <c r="C65" s="14">
        <f>C66+C67+C68</f>
        <v>62</v>
      </c>
      <c r="D65" s="13"/>
      <c r="E65" s="13"/>
      <c r="F65" s="13"/>
      <c r="G65" s="13"/>
      <c r="H65" s="13"/>
    </row>
    <row r="66" spans="1:8">
      <c r="A66" s="8"/>
      <c r="B66" s="6" t="s">
        <v>45</v>
      </c>
      <c r="C66" s="8">
        <v>62</v>
      </c>
      <c r="D66" s="6"/>
      <c r="E66" s="6"/>
      <c r="F66" s="6"/>
      <c r="G66" s="6"/>
      <c r="H66" s="6"/>
    </row>
    <row r="67" spans="1:8">
      <c r="A67" s="8"/>
      <c r="B67" s="6" t="s">
        <v>46</v>
      </c>
      <c r="C67" s="8"/>
      <c r="D67" s="6"/>
      <c r="E67" s="6"/>
      <c r="F67" s="6"/>
      <c r="G67" s="6"/>
      <c r="H67" s="6"/>
    </row>
    <row r="68" spans="1:8">
      <c r="A68" s="8"/>
      <c r="B68" s="6" t="s">
        <v>35</v>
      </c>
      <c r="C68" s="8"/>
      <c r="D68" s="6"/>
      <c r="E68" s="6"/>
      <c r="F68" s="6"/>
      <c r="G68" s="6"/>
      <c r="H68" s="6"/>
    </row>
    <row r="69" spans="1:8" s="5" customFormat="1">
      <c r="A69" s="14">
        <v>2</v>
      </c>
      <c r="B69" s="13" t="s">
        <v>15</v>
      </c>
      <c r="C69" s="14">
        <f>C70+C72</f>
        <v>139</v>
      </c>
      <c r="D69" s="13"/>
      <c r="E69" s="13"/>
      <c r="F69" s="13"/>
      <c r="G69" s="13"/>
      <c r="H69" s="13"/>
    </row>
    <row r="70" spans="1:8">
      <c r="A70" s="8"/>
      <c r="B70" s="6" t="s">
        <v>45</v>
      </c>
      <c r="C70" s="8">
        <v>134</v>
      </c>
      <c r="D70" s="6"/>
      <c r="E70" s="6"/>
      <c r="F70" s="6"/>
      <c r="G70" s="6"/>
      <c r="H70" s="6"/>
    </row>
    <row r="71" spans="1:8">
      <c r="A71" s="8"/>
      <c r="B71" s="6" t="s">
        <v>46</v>
      </c>
      <c r="C71" s="8"/>
      <c r="D71" s="6"/>
      <c r="E71" s="6"/>
      <c r="F71" s="6"/>
      <c r="G71" s="6"/>
      <c r="H71" s="6"/>
    </row>
    <row r="72" spans="1:8">
      <c r="A72" s="8"/>
      <c r="B72" s="6" t="s">
        <v>35</v>
      </c>
      <c r="C72" s="20">
        <v>5</v>
      </c>
      <c r="D72" s="6"/>
      <c r="E72" s="6"/>
      <c r="F72" s="6"/>
      <c r="G72" s="6"/>
      <c r="H72" s="6"/>
    </row>
    <row r="73" spans="1:8">
      <c r="B73" s="4" t="s">
        <v>47</v>
      </c>
    </row>
    <row r="74" spans="1:8">
      <c r="B74" t="s">
        <v>48</v>
      </c>
    </row>
    <row r="75" spans="1:8">
      <c r="B75" t="s">
        <v>49</v>
      </c>
    </row>
    <row r="76" spans="1:8">
      <c r="B76" t="s">
        <v>50</v>
      </c>
    </row>
    <row r="77" spans="1:8">
      <c r="B77" t="s">
        <v>51</v>
      </c>
    </row>
  </sheetData>
  <mergeCells count="10">
    <mergeCell ref="A19:F19"/>
    <mergeCell ref="A18:F18"/>
    <mergeCell ref="A2:B2"/>
    <mergeCell ref="A3:B3"/>
    <mergeCell ref="A4:B4"/>
    <mergeCell ref="A59:E59"/>
    <mergeCell ref="A48:C48"/>
    <mergeCell ref="B20:D20"/>
    <mergeCell ref="E20:F20"/>
    <mergeCell ref="B21:F2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H63"/>
  <sheetViews>
    <sheetView topLeftCell="A26" workbookViewId="0">
      <selection activeCell="G40" sqref="G40"/>
    </sheetView>
  </sheetViews>
  <sheetFormatPr defaultRowHeight="15"/>
  <cols>
    <col min="1" max="1" width="8.85546875" customWidth="1"/>
    <col min="2" max="2" width="27.140625" customWidth="1"/>
    <col min="3" max="7" width="10.42578125" bestFit="1" customWidth="1"/>
  </cols>
  <sheetData>
    <row r="4" spans="1:7" ht="15.75">
      <c r="A4" s="6" t="s">
        <v>57</v>
      </c>
      <c r="B4" s="22">
        <v>2017</v>
      </c>
      <c r="C4" s="22">
        <v>2018</v>
      </c>
      <c r="D4" s="22">
        <v>2019</v>
      </c>
      <c r="E4" s="22">
        <v>2020</v>
      </c>
      <c r="F4" s="22">
        <v>2021</v>
      </c>
      <c r="G4" s="22">
        <v>2022</v>
      </c>
    </row>
    <row r="5" spans="1:7" ht="15.75">
      <c r="A5" s="6" t="s">
        <v>58</v>
      </c>
      <c r="B5" s="22">
        <v>3000</v>
      </c>
      <c r="C5" s="22">
        <v>3500</v>
      </c>
      <c r="D5" s="22">
        <v>3500</v>
      </c>
      <c r="E5" s="22">
        <v>4000</v>
      </c>
      <c r="F5" s="22">
        <v>4000</v>
      </c>
      <c r="G5" s="22">
        <v>4500</v>
      </c>
    </row>
    <row r="6" spans="1:7" ht="15.75">
      <c r="A6" s="6" t="s">
        <v>59</v>
      </c>
      <c r="B6" s="22"/>
      <c r="C6" s="22"/>
      <c r="D6" s="22"/>
      <c r="E6" s="22"/>
      <c r="F6" s="22"/>
      <c r="G6" s="22">
        <v>1000</v>
      </c>
    </row>
    <row r="7" spans="1:7" ht="15.75">
      <c r="A7" s="6" t="s">
        <v>60</v>
      </c>
      <c r="B7" s="22">
        <f t="shared" ref="B7:G7" si="0">SUM(B5:B6)</f>
        <v>3000</v>
      </c>
      <c r="C7" s="22">
        <f t="shared" si="0"/>
        <v>3500</v>
      </c>
      <c r="D7" s="22">
        <f t="shared" si="0"/>
        <v>3500</v>
      </c>
      <c r="E7" s="22">
        <f t="shared" si="0"/>
        <v>4000</v>
      </c>
      <c r="F7" s="22">
        <f t="shared" si="0"/>
        <v>4000</v>
      </c>
      <c r="G7" s="22">
        <f t="shared" si="0"/>
        <v>5500</v>
      </c>
    </row>
    <row r="8" spans="1:7" s="16" customFormat="1" ht="15.75">
      <c r="B8" s="23"/>
      <c r="C8" s="23"/>
      <c r="D8" s="23"/>
      <c r="E8" s="23"/>
      <c r="F8" s="23"/>
      <c r="G8" s="23"/>
    </row>
    <row r="9" spans="1:7" s="16" customFormat="1" ht="15.75">
      <c r="B9" s="23"/>
      <c r="C9" s="23"/>
      <c r="D9" s="23"/>
      <c r="E9" s="23"/>
      <c r="F9" s="23"/>
      <c r="G9" s="23"/>
    </row>
    <row r="10" spans="1:7" s="16" customFormat="1" ht="15.75">
      <c r="B10" s="23"/>
      <c r="C10" s="23"/>
      <c r="D10" s="23"/>
      <c r="E10" s="23"/>
      <c r="F10" s="23"/>
      <c r="G10" s="23"/>
    </row>
    <row r="11" spans="1:7" s="16" customFormat="1" ht="15.75">
      <c r="B11" s="23"/>
      <c r="C11" s="23"/>
      <c r="D11" s="23"/>
      <c r="E11" s="23"/>
      <c r="F11" s="23"/>
      <c r="G11" s="23"/>
    </row>
    <row r="12" spans="1:7" ht="15.75">
      <c r="A12" s="13" t="s">
        <v>61</v>
      </c>
      <c r="B12" s="24">
        <v>2017</v>
      </c>
      <c r="C12" s="24">
        <v>2018</v>
      </c>
      <c r="D12" s="24">
        <v>2019</v>
      </c>
      <c r="E12" s="24">
        <v>2020</v>
      </c>
      <c r="F12" s="24">
        <v>2021</v>
      </c>
      <c r="G12" s="24">
        <v>2022</v>
      </c>
    </row>
    <row r="13" spans="1:7" ht="15.75">
      <c r="A13" s="6" t="s">
        <v>62</v>
      </c>
      <c r="B13" s="22">
        <v>3000</v>
      </c>
      <c r="C13" s="22">
        <v>3500</v>
      </c>
      <c r="D13" s="22">
        <v>3500</v>
      </c>
      <c r="E13" s="22">
        <v>4000</v>
      </c>
      <c r="F13" s="22">
        <v>4000</v>
      </c>
      <c r="G13" s="22">
        <v>4500</v>
      </c>
    </row>
    <row r="14" spans="1:7" ht="15.75">
      <c r="A14" s="6" t="s">
        <v>63</v>
      </c>
      <c r="B14" s="22">
        <v>7048</v>
      </c>
      <c r="C14" s="22"/>
      <c r="D14" s="22"/>
      <c r="E14" s="22"/>
      <c r="F14" s="22"/>
      <c r="G14" s="22"/>
    </row>
    <row r="15" spans="1:7" ht="15.75">
      <c r="A15" s="6"/>
      <c r="B15" s="22">
        <f>SUM(B13:B14)</f>
        <v>10048</v>
      </c>
      <c r="C15" s="22"/>
      <c r="D15" s="22"/>
      <c r="E15" s="22"/>
      <c r="F15" s="22"/>
      <c r="G15" s="22"/>
    </row>
    <row r="19" spans="1:7" ht="15.75">
      <c r="A19" s="43" t="s">
        <v>57</v>
      </c>
      <c r="B19" s="47">
        <v>2017</v>
      </c>
      <c r="C19" s="47">
        <v>2018</v>
      </c>
      <c r="D19" s="47">
        <v>2019</v>
      </c>
      <c r="E19" s="47">
        <v>2020</v>
      </c>
      <c r="F19" s="47">
        <v>2021</v>
      </c>
      <c r="G19" s="47">
        <v>2022</v>
      </c>
    </row>
    <row r="20" spans="1:7" ht="15.75">
      <c r="A20" s="43" t="s">
        <v>58</v>
      </c>
      <c r="B20" s="47">
        <v>3000</v>
      </c>
      <c r="C20" s="47">
        <v>3500</v>
      </c>
      <c r="D20" s="47">
        <v>3500</v>
      </c>
      <c r="E20" s="47">
        <v>4000</v>
      </c>
      <c r="F20" s="47">
        <v>4000</v>
      </c>
      <c r="G20" s="47">
        <v>4500</v>
      </c>
    </row>
    <row r="21" spans="1:7" ht="15.75">
      <c r="A21" s="43" t="s">
        <v>59</v>
      </c>
      <c r="B21" s="47"/>
      <c r="C21" s="47"/>
      <c r="D21" s="47"/>
      <c r="E21" s="47"/>
      <c r="F21" s="47"/>
      <c r="G21" s="47">
        <v>1000</v>
      </c>
    </row>
    <row r="22" spans="1:7" ht="15.75">
      <c r="A22" s="43" t="s">
        <v>60</v>
      </c>
      <c r="B22" s="47">
        <v>3000</v>
      </c>
      <c r="C22" s="47">
        <v>3500</v>
      </c>
      <c r="D22" s="47">
        <v>3500</v>
      </c>
      <c r="E22" s="47">
        <v>4000</v>
      </c>
      <c r="F22" s="47">
        <v>4000</v>
      </c>
      <c r="G22" s="47">
        <v>5500</v>
      </c>
    </row>
    <row r="23" spans="1:7" ht="15.75">
      <c r="A23" s="46"/>
      <c r="B23" s="48"/>
      <c r="C23" s="48"/>
      <c r="D23" s="48"/>
      <c r="E23" s="48"/>
      <c r="F23" s="48"/>
      <c r="G23" s="48"/>
    </row>
    <row r="24" spans="1:7" ht="15.75">
      <c r="A24" s="46"/>
      <c r="B24" s="48"/>
      <c r="C24" s="48"/>
      <c r="D24" s="48"/>
      <c r="E24" s="48"/>
      <c r="F24" s="48"/>
      <c r="G24" s="48"/>
    </row>
    <row r="25" spans="1:7" ht="15.75">
      <c r="A25" s="46"/>
      <c r="B25" s="48"/>
      <c r="C25" s="48"/>
      <c r="D25" s="48"/>
      <c r="E25" s="48"/>
      <c r="F25" s="48"/>
      <c r="G25" s="48"/>
    </row>
    <row r="26" spans="1:7" ht="15.75">
      <c r="A26" s="46"/>
      <c r="B26" s="48"/>
      <c r="C26" s="48"/>
      <c r="D26" s="48"/>
      <c r="E26" s="48"/>
      <c r="F26" s="48"/>
      <c r="G26" s="48"/>
    </row>
    <row r="27" spans="1:7" ht="15.75">
      <c r="A27" s="45" t="s">
        <v>61</v>
      </c>
      <c r="B27" s="59">
        <v>2017</v>
      </c>
      <c r="C27" s="60">
        <v>2018</v>
      </c>
      <c r="D27" s="61">
        <v>2019</v>
      </c>
      <c r="E27" s="62">
        <v>2020</v>
      </c>
      <c r="F27" s="63">
        <v>2021</v>
      </c>
      <c r="G27" s="64">
        <v>2022</v>
      </c>
    </row>
    <row r="28" spans="1:7" ht="15.75">
      <c r="A28" s="43" t="s">
        <v>62</v>
      </c>
      <c r="B28" s="47">
        <v>3000</v>
      </c>
      <c r="C28" s="47">
        <v>3500</v>
      </c>
      <c r="D28" s="47">
        <v>3500</v>
      </c>
      <c r="E28" s="47">
        <v>4000</v>
      </c>
      <c r="F28" s="47">
        <v>4000</v>
      </c>
      <c r="G28" s="47">
        <v>4500</v>
      </c>
    </row>
    <row r="29" spans="1:7" s="41" customFormat="1" ht="15.75">
      <c r="A29" s="43" t="s">
        <v>181</v>
      </c>
      <c r="B29" s="47">
        <v>1425</v>
      </c>
      <c r="C29" s="47">
        <v>2000</v>
      </c>
      <c r="D29" s="47">
        <v>2000</v>
      </c>
      <c r="E29" s="47">
        <v>2000</v>
      </c>
      <c r="F29" s="47">
        <v>2000</v>
      </c>
      <c r="G29" s="47">
        <v>2000</v>
      </c>
    </row>
    <row r="30" spans="1:7" ht="15.75">
      <c r="A30" s="44" t="s">
        <v>182</v>
      </c>
      <c r="B30" s="70">
        <v>1575</v>
      </c>
      <c r="C30" s="67">
        <v>1500</v>
      </c>
      <c r="D30" s="71">
        <v>1500</v>
      </c>
      <c r="E30" s="47">
        <v>2000</v>
      </c>
      <c r="F30" s="47">
        <v>2000</v>
      </c>
      <c r="G30" s="47">
        <v>2500</v>
      </c>
    </row>
    <row r="31" spans="1:7" ht="15.75">
      <c r="A31" s="44" t="s">
        <v>176</v>
      </c>
      <c r="B31" s="65">
        <v>525</v>
      </c>
      <c r="C31" s="68">
        <v>500</v>
      </c>
      <c r="D31" s="70">
        <v>500</v>
      </c>
      <c r="E31" s="67">
        <v>1000</v>
      </c>
      <c r="F31" s="71">
        <v>1000</v>
      </c>
      <c r="G31" s="47">
        <v>1000</v>
      </c>
    </row>
    <row r="32" spans="1:7" ht="15.75">
      <c r="A32" s="44" t="s">
        <v>177</v>
      </c>
      <c r="B32" s="68">
        <v>525</v>
      </c>
      <c r="C32" s="70">
        <v>500</v>
      </c>
      <c r="D32" s="67">
        <v>500</v>
      </c>
      <c r="E32" s="71">
        <v>500</v>
      </c>
      <c r="F32" s="47">
        <v>500</v>
      </c>
      <c r="G32" s="47">
        <v>1000</v>
      </c>
    </row>
    <row r="33" spans="1:7" ht="15.75">
      <c r="A33" s="44" t="s">
        <v>178</v>
      </c>
      <c r="B33" s="70">
        <v>525</v>
      </c>
      <c r="C33" s="67">
        <v>500</v>
      </c>
      <c r="D33" s="71">
        <v>500</v>
      </c>
      <c r="E33" s="47">
        <v>500</v>
      </c>
      <c r="F33" s="47">
        <v>500</v>
      </c>
      <c r="G33" s="47">
        <v>500</v>
      </c>
    </row>
    <row r="34" spans="1:7" ht="15.75">
      <c r="A34" s="43" t="s">
        <v>63</v>
      </c>
      <c r="B34" s="47">
        <v>6875</v>
      </c>
      <c r="C34" s="47">
        <f>B30+B32+B33+C46</f>
        <v>6206</v>
      </c>
      <c r="D34" s="58">
        <f>B33+C30+C32+C33</f>
        <v>3025</v>
      </c>
      <c r="E34" s="47">
        <v>6500</v>
      </c>
      <c r="F34" s="47">
        <v>6000</v>
      </c>
      <c r="G34" s="47">
        <v>5500</v>
      </c>
    </row>
    <row r="35" spans="1:7" ht="15.75">
      <c r="A35" s="43"/>
      <c r="B35" s="47">
        <f>B28+B34</f>
        <v>9875</v>
      </c>
      <c r="C35" s="47">
        <v>9556</v>
      </c>
      <c r="D35" s="47">
        <v>8450</v>
      </c>
      <c r="E35" s="47">
        <v>9500</v>
      </c>
      <c r="F35" s="47">
        <v>9500</v>
      </c>
      <c r="G35" s="47">
        <f>G28+G34</f>
        <v>10000</v>
      </c>
    </row>
    <row r="36" spans="1:7">
      <c r="A36" s="41"/>
      <c r="B36" s="41"/>
      <c r="C36" s="41"/>
      <c r="D36" s="41"/>
      <c r="E36" s="41"/>
      <c r="F36" s="41"/>
      <c r="G36" s="41"/>
    </row>
    <row r="37" spans="1:7" ht="15.75">
      <c r="A37" s="39" t="s">
        <v>183</v>
      </c>
      <c r="B37" s="40">
        <v>1375</v>
      </c>
      <c r="C37" s="40">
        <v>3294</v>
      </c>
      <c r="D37" s="40">
        <v>3581</v>
      </c>
      <c r="E37" s="58">
        <v>1425</v>
      </c>
      <c r="F37" s="58">
        <v>2000</v>
      </c>
      <c r="G37" s="58">
        <v>2000</v>
      </c>
    </row>
    <row r="38" spans="1:7" ht="15.75">
      <c r="A38" s="39"/>
      <c r="B38" s="40"/>
      <c r="C38" s="40">
        <v>500</v>
      </c>
      <c r="D38" s="40">
        <v>525</v>
      </c>
      <c r="E38" s="58">
        <v>525</v>
      </c>
      <c r="F38" s="58">
        <v>500</v>
      </c>
      <c r="G38" s="58">
        <v>500</v>
      </c>
    </row>
    <row r="39" spans="1:7" ht="15.75">
      <c r="A39" s="40"/>
      <c r="B39" s="40"/>
      <c r="C39" s="40"/>
      <c r="D39" s="40">
        <v>500</v>
      </c>
      <c r="E39" s="58">
        <v>500</v>
      </c>
      <c r="F39" s="58">
        <v>500</v>
      </c>
      <c r="G39" s="58">
        <v>500</v>
      </c>
    </row>
    <row r="40" spans="1:7" ht="15.75">
      <c r="A40" s="40"/>
      <c r="B40" s="40"/>
      <c r="C40" s="40"/>
      <c r="D40" s="40"/>
      <c r="E40" s="58">
        <v>500</v>
      </c>
      <c r="F40" s="58">
        <v>1000</v>
      </c>
      <c r="G40" s="58">
        <v>1000</v>
      </c>
    </row>
    <row r="41" spans="1:7">
      <c r="A41" s="40" t="s">
        <v>184</v>
      </c>
      <c r="B41" s="40">
        <f t="shared" ref="B41:G41" si="1">SUM(B37:B40)</f>
        <v>1375</v>
      </c>
      <c r="C41" s="40">
        <f t="shared" si="1"/>
        <v>3794</v>
      </c>
      <c r="D41" s="40">
        <f t="shared" si="1"/>
        <v>4606</v>
      </c>
      <c r="E41" s="40">
        <f t="shared" si="1"/>
        <v>2950</v>
      </c>
      <c r="F41" s="40">
        <f t="shared" si="1"/>
        <v>4000</v>
      </c>
      <c r="G41" s="40">
        <f t="shared" si="1"/>
        <v>4000</v>
      </c>
    </row>
    <row r="42" spans="1:7">
      <c r="A42" s="41"/>
      <c r="B42" s="41"/>
      <c r="C42" s="41"/>
      <c r="D42" s="41"/>
      <c r="E42" s="41"/>
      <c r="F42" s="41"/>
      <c r="G42" s="41"/>
    </row>
    <row r="43" spans="1:7">
      <c r="A43" s="41" t="s">
        <v>179</v>
      </c>
      <c r="B43" s="41"/>
      <c r="C43" s="41">
        <v>525</v>
      </c>
      <c r="D43" s="41">
        <v>975</v>
      </c>
      <c r="E43" s="41">
        <v>3050</v>
      </c>
      <c r="F43" s="41">
        <v>4000</v>
      </c>
      <c r="G43" s="41"/>
    </row>
    <row r="44" spans="1:7">
      <c r="A44" s="41"/>
      <c r="B44" s="41">
        <v>8250</v>
      </c>
      <c r="C44" s="41">
        <v>6875</v>
      </c>
      <c r="D44" s="41">
        <v>3581</v>
      </c>
      <c r="E44" s="41"/>
      <c r="F44" s="41"/>
      <c r="G44" s="41"/>
    </row>
    <row r="45" spans="1:7">
      <c r="A45" s="41" t="s">
        <v>180</v>
      </c>
      <c r="B45" s="72">
        <v>1375</v>
      </c>
      <c r="C45" s="66">
        <v>3294</v>
      </c>
      <c r="D45" s="69">
        <v>3581</v>
      </c>
      <c r="E45" s="41"/>
      <c r="F45" s="41"/>
      <c r="G45" s="41"/>
    </row>
    <row r="46" spans="1:7">
      <c r="A46" s="41"/>
      <c r="B46" s="41">
        <f>B44-B45</f>
        <v>6875</v>
      </c>
      <c r="C46" s="41">
        <f>C44-C45</f>
        <v>3581</v>
      </c>
      <c r="D46" s="41">
        <v>0</v>
      </c>
      <c r="E46" s="41"/>
      <c r="F46" s="41"/>
      <c r="G46" s="41"/>
    </row>
    <row r="50" spans="1:8">
      <c r="A50" s="41"/>
      <c r="B50" s="41"/>
      <c r="C50" s="41"/>
      <c r="D50" s="41"/>
      <c r="E50" s="41"/>
      <c r="F50" s="41"/>
      <c r="G50" s="41"/>
      <c r="H50" s="41"/>
    </row>
    <row r="51" spans="1:8" ht="16.5">
      <c r="A51" s="126" t="s">
        <v>185</v>
      </c>
      <c r="B51" s="126" t="s">
        <v>186</v>
      </c>
      <c r="C51" s="128" t="s">
        <v>187</v>
      </c>
      <c r="D51" s="129"/>
      <c r="E51" s="130"/>
      <c r="F51" s="126" t="s">
        <v>188</v>
      </c>
      <c r="G51" s="41"/>
      <c r="H51" s="41"/>
    </row>
    <row r="52" spans="1:8" ht="16.5">
      <c r="A52" s="127"/>
      <c r="B52" s="127"/>
      <c r="C52" s="73" t="s">
        <v>189</v>
      </c>
      <c r="D52" s="73" t="s">
        <v>181</v>
      </c>
      <c r="E52" s="74" t="s">
        <v>182</v>
      </c>
      <c r="F52" s="127"/>
      <c r="G52" s="41"/>
      <c r="H52" s="41"/>
    </row>
    <row r="53" spans="1:8" ht="16.5">
      <c r="A53" s="75">
        <v>2017</v>
      </c>
      <c r="B53" s="75" t="s">
        <v>190</v>
      </c>
      <c r="C53" s="76">
        <f t="shared" ref="C53:C59" si="2">D53+E53</f>
        <v>3000</v>
      </c>
      <c r="D53" s="76">
        <v>1425</v>
      </c>
      <c r="E53" s="76">
        <v>1575</v>
      </c>
      <c r="F53" s="76">
        <v>9875</v>
      </c>
      <c r="G53" s="41"/>
      <c r="H53" s="41"/>
    </row>
    <row r="54" spans="1:8" ht="16.5">
      <c r="A54" s="75">
        <v>2018</v>
      </c>
      <c r="B54" s="75" t="s">
        <v>190</v>
      </c>
      <c r="C54" s="76">
        <f t="shared" si="2"/>
        <v>3500</v>
      </c>
      <c r="D54" s="76">
        <v>1500</v>
      </c>
      <c r="E54" s="76">
        <v>2000</v>
      </c>
      <c r="F54" s="76">
        <v>9606</v>
      </c>
      <c r="G54" s="41"/>
      <c r="H54" s="41"/>
    </row>
    <row r="55" spans="1:8" ht="16.5">
      <c r="A55" s="75">
        <v>2019</v>
      </c>
      <c r="B55" s="75" t="s">
        <v>190</v>
      </c>
      <c r="C55" s="76">
        <f t="shared" si="2"/>
        <v>3500</v>
      </c>
      <c r="D55" s="76">
        <v>1500</v>
      </c>
      <c r="E55" s="76">
        <v>2000</v>
      </c>
      <c r="F55" s="76">
        <v>6975</v>
      </c>
      <c r="G55" s="41"/>
      <c r="H55" s="41"/>
    </row>
    <row r="56" spans="1:8" ht="16.5">
      <c r="A56" s="75">
        <v>2020</v>
      </c>
      <c r="B56" s="75" t="s">
        <v>190</v>
      </c>
      <c r="C56" s="76">
        <f t="shared" si="2"/>
        <v>4000</v>
      </c>
      <c r="D56" s="76">
        <v>2000</v>
      </c>
      <c r="E56" s="76">
        <v>2000</v>
      </c>
      <c r="F56" s="76">
        <v>10500</v>
      </c>
      <c r="G56" s="41"/>
      <c r="H56" s="41"/>
    </row>
    <row r="57" spans="1:8" ht="16.5">
      <c r="A57" s="75">
        <v>2021</v>
      </c>
      <c r="B57" s="75" t="s">
        <v>190</v>
      </c>
      <c r="C57" s="76">
        <f t="shared" si="2"/>
        <v>4000</v>
      </c>
      <c r="D57" s="76">
        <v>2000</v>
      </c>
      <c r="E57" s="76">
        <v>2000</v>
      </c>
      <c r="F57" s="76">
        <v>10000</v>
      </c>
      <c r="G57" s="41"/>
      <c r="H57" s="41"/>
    </row>
    <row r="58" spans="1:8" ht="16.5">
      <c r="A58" s="75">
        <v>2022</v>
      </c>
      <c r="B58" s="75" t="s">
        <v>190</v>
      </c>
      <c r="C58" s="76">
        <f t="shared" si="2"/>
        <v>4500</v>
      </c>
      <c r="D58" s="76">
        <v>2000</v>
      </c>
      <c r="E58" s="76">
        <v>2500</v>
      </c>
      <c r="F58" s="76">
        <v>10000</v>
      </c>
      <c r="G58" s="41"/>
      <c r="H58" s="41"/>
    </row>
    <row r="59" spans="1:8" ht="16.5">
      <c r="A59" s="77"/>
      <c r="B59" s="75" t="s">
        <v>191</v>
      </c>
      <c r="C59" s="76">
        <f t="shared" si="2"/>
        <v>1000</v>
      </c>
      <c r="D59" s="77">
        <v>500</v>
      </c>
      <c r="E59" s="77">
        <v>500</v>
      </c>
      <c r="F59" s="76">
        <v>1000</v>
      </c>
      <c r="G59" s="41"/>
      <c r="H59" s="41"/>
    </row>
    <row r="60" spans="1:8" ht="16.5">
      <c r="A60" s="131" t="s">
        <v>192</v>
      </c>
      <c r="B60" s="132"/>
      <c r="C60" s="78">
        <f>SUM(C53:C59)</f>
        <v>23500</v>
      </c>
      <c r="D60" s="78">
        <f>SUM(D53:D59)</f>
        <v>10925</v>
      </c>
      <c r="E60" s="78">
        <f>SUM(E53:E59)</f>
        <v>12575</v>
      </c>
      <c r="F60" s="78">
        <f>SUM(F53:F59)</f>
        <v>57956</v>
      </c>
      <c r="G60" s="41"/>
      <c r="H60" s="41"/>
    </row>
    <row r="61" spans="1:8">
      <c r="A61" s="41"/>
      <c r="B61" s="41"/>
      <c r="C61" s="41"/>
      <c r="D61" s="41"/>
      <c r="E61" s="41"/>
      <c r="F61" s="41"/>
      <c r="G61" s="41"/>
      <c r="H61" s="41"/>
    </row>
    <row r="62" spans="1:8">
      <c r="A62" s="41"/>
      <c r="B62" s="41"/>
      <c r="C62" s="41"/>
      <c r="D62" s="41"/>
      <c r="E62" s="41"/>
      <c r="F62" s="41"/>
      <c r="G62" s="41"/>
      <c r="H62" s="41"/>
    </row>
    <row r="63" spans="1:8">
      <c r="A63" s="41"/>
      <c r="B63" s="41"/>
      <c r="C63" s="41"/>
      <c r="D63" s="41"/>
      <c r="E63" s="41"/>
      <c r="F63" s="41"/>
      <c r="G63" s="41"/>
      <c r="H63" s="41"/>
    </row>
  </sheetData>
  <mergeCells count="5">
    <mergeCell ref="A51:A52"/>
    <mergeCell ref="B51:B52"/>
    <mergeCell ref="C51:E51"/>
    <mergeCell ref="F51:F52"/>
    <mergeCell ref="A60:B6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35"/>
  <sheetViews>
    <sheetView topLeftCell="A39" workbookViewId="0">
      <selection activeCell="C137" sqref="C137"/>
    </sheetView>
  </sheetViews>
  <sheetFormatPr defaultRowHeight="15"/>
  <cols>
    <col min="1" max="1" width="6.5703125" customWidth="1"/>
    <col min="2" max="2" width="35.28515625" customWidth="1"/>
    <col min="3" max="8" width="7.42578125" customWidth="1"/>
  </cols>
  <sheetData>
    <row r="1" spans="1:8" ht="16.5">
      <c r="A1" s="139" t="s">
        <v>30</v>
      </c>
      <c r="B1" s="139" t="s">
        <v>193</v>
      </c>
      <c r="C1" s="141" t="s">
        <v>194</v>
      </c>
      <c r="D1" s="141"/>
      <c r="E1" s="141"/>
      <c r="F1" s="141"/>
      <c r="G1" s="141"/>
      <c r="H1" s="141"/>
    </row>
    <row r="2" spans="1:8" ht="21.75" customHeight="1">
      <c r="A2" s="140"/>
      <c r="B2" s="140"/>
      <c r="C2" s="86">
        <v>2017</v>
      </c>
      <c r="D2" s="86">
        <v>2018</v>
      </c>
      <c r="E2" s="86">
        <v>2019</v>
      </c>
      <c r="F2" s="86">
        <v>2020</v>
      </c>
      <c r="G2" s="86">
        <v>2021</v>
      </c>
      <c r="H2" s="86">
        <v>2022</v>
      </c>
    </row>
    <row r="3" spans="1:8" ht="20.25" customHeight="1">
      <c r="A3" s="79" t="s">
        <v>195</v>
      </c>
      <c r="B3" s="133" t="s">
        <v>196</v>
      </c>
      <c r="C3" s="134"/>
      <c r="D3" s="134"/>
      <c r="E3" s="135"/>
      <c r="F3" s="79"/>
      <c r="G3" s="79"/>
      <c r="H3" s="79"/>
    </row>
    <row r="4" spans="1:8" ht="23.25" customHeight="1">
      <c r="A4" s="79" t="s">
        <v>197</v>
      </c>
      <c r="B4" s="136" t="s">
        <v>198</v>
      </c>
      <c r="C4" s="137"/>
      <c r="D4" s="138"/>
      <c r="E4" s="80"/>
      <c r="F4" s="80"/>
      <c r="G4" s="80"/>
      <c r="H4" s="80"/>
    </row>
    <row r="5" spans="1:8" ht="27" customHeight="1">
      <c r="A5" s="80">
        <v>1</v>
      </c>
      <c r="B5" s="81" t="s">
        <v>149</v>
      </c>
      <c r="C5" s="83">
        <v>25</v>
      </c>
      <c r="D5" s="83">
        <v>25</v>
      </c>
      <c r="E5" s="83">
        <v>25</v>
      </c>
      <c r="F5" s="83">
        <v>50</v>
      </c>
      <c r="G5" s="83">
        <v>50</v>
      </c>
      <c r="H5" s="83">
        <v>50</v>
      </c>
    </row>
    <row r="6" spans="1:8" ht="35.25" customHeight="1">
      <c r="A6" s="80">
        <v>2</v>
      </c>
      <c r="B6" s="81" t="s">
        <v>199</v>
      </c>
      <c r="C6" s="83">
        <v>25</v>
      </c>
      <c r="D6" s="83">
        <v>50</v>
      </c>
      <c r="E6" s="83">
        <v>50</v>
      </c>
      <c r="F6" s="83">
        <v>75</v>
      </c>
      <c r="G6" s="83">
        <v>75</v>
      </c>
      <c r="H6" s="83">
        <v>75</v>
      </c>
    </row>
    <row r="7" spans="1:8" ht="35.25" customHeight="1">
      <c r="A7" s="80">
        <v>3</v>
      </c>
      <c r="B7" s="81" t="s">
        <v>152</v>
      </c>
      <c r="C7" s="83">
        <v>25</v>
      </c>
      <c r="D7" s="83">
        <v>25</v>
      </c>
      <c r="E7" s="83">
        <v>25</v>
      </c>
      <c r="F7" s="83">
        <v>25</v>
      </c>
      <c r="G7" s="83">
        <v>25</v>
      </c>
      <c r="H7" s="83">
        <v>25</v>
      </c>
    </row>
    <row r="8" spans="1:8" ht="35.25" customHeight="1">
      <c r="A8" s="80">
        <v>4</v>
      </c>
      <c r="B8" s="81" t="s">
        <v>153</v>
      </c>
      <c r="C8" s="83">
        <v>25</v>
      </c>
      <c r="D8" s="83">
        <v>25</v>
      </c>
      <c r="E8" s="83">
        <v>25</v>
      </c>
      <c r="F8" s="83">
        <v>25</v>
      </c>
      <c r="G8" s="83">
        <v>25</v>
      </c>
      <c r="H8" s="83">
        <v>25</v>
      </c>
    </row>
    <row r="9" spans="1:8" ht="24.75" customHeight="1">
      <c r="A9" s="80">
        <v>5</v>
      </c>
      <c r="B9" s="81" t="s">
        <v>154</v>
      </c>
      <c r="C9" s="83">
        <v>25</v>
      </c>
      <c r="D9" s="83">
        <v>25</v>
      </c>
      <c r="E9" s="83">
        <v>25</v>
      </c>
      <c r="F9" s="83">
        <v>25</v>
      </c>
      <c r="G9" s="83">
        <v>25</v>
      </c>
      <c r="H9" s="83">
        <v>25</v>
      </c>
    </row>
    <row r="10" spans="1:8" ht="35.25" customHeight="1">
      <c r="A10" s="80">
        <v>6</v>
      </c>
      <c r="B10" s="81" t="s">
        <v>155</v>
      </c>
      <c r="C10" s="83">
        <v>25</v>
      </c>
      <c r="D10" s="83">
        <v>25</v>
      </c>
      <c r="E10" s="83">
        <v>25</v>
      </c>
      <c r="F10" s="83">
        <v>25</v>
      </c>
      <c r="G10" s="83">
        <v>25</v>
      </c>
      <c r="H10" s="83">
        <v>25</v>
      </c>
    </row>
    <row r="11" spans="1:8" ht="27.75" customHeight="1">
      <c r="A11" s="83">
        <v>7</v>
      </c>
      <c r="B11" s="81" t="s">
        <v>156</v>
      </c>
      <c r="C11" s="83">
        <v>25</v>
      </c>
      <c r="D11" s="83">
        <v>25</v>
      </c>
      <c r="E11" s="83">
        <v>25</v>
      </c>
      <c r="F11" s="83">
        <v>25</v>
      </c>
      <c r="G11" s="83">
        <v>25</v>
      </c>
      <c r="H11" s="83">
        <v>25</v>
      </c>
    </row>
    <row r="12" spans="1:8" ht="27.75" customHeight="1">
      <c r="A12" s="83">
        <v>8</v>
      </c>
      <c r="B12" s="81" t="s">
        <v>157</v>
      </c>
      <c r="C12" s="83">
        <v>25</v>
      </c>
      <c r="D12" s="83">
        <v>25</v>
      </c>
      <c r="E12" s="83">
        <v>25</v>
      </c>
      <c r="F12" s="83">
        <v>50</v>
      </c>
      <c r="G12" s="83">
        <v>50</v>
      </c>
      <c r="H12" s="83">
        <v>50</v>
      </c>
    </row>
    <row r="13" spans="1:8" ht="27.75" customHeight="1">
      <c r="A13" s="83">
        <v>9</v>
      </c>
      <c r="B13" s="81" t="s">
        <v>158</v>
      </c>
      <c r="C13" s="83">
        <v>25</v>
      </c>
      <c r="D13" s="83">
        <v>25</v>
      </c>
      <c r="E13" s="83">
        <v>25</v>
      </c>
      <c r="F13" s="83">
        <v>25</v>
      </c>
      <c r="G13" s="83">
        <v>25</v>
      </c>
      <c r="H13" s="83">
        <v>25</v>
      </c>
    </row>
    <row r="14" spans="1:8" ht="27.75" customHeight="1">
      <c r="A14" s="83">
        <v>10</v>
      </c>
      <c r="B14" s="81" t="s">
        <v>159</v>
      </c>
      <c r="C14" s="83">
        <v>25</v>
      </c>
      <c r="D14" s="83">
        <v>25</v>
      </c>
      <c r="E14" s="83">
        <v>25</v>
      </c>
      <c r="F14" s="83">
        <v>50</v>
      </c>
      <c r="G14" s="83">
        <v>50</v>
      </c>
      <c r="H14" s="83">
        <v>50</v>
      </c>
    </row>
    <row r="15" spans="1:8" ht="27.75" customHeight="1">
      <c r="A15" s="83">
        <v>11</v>
      </c>
      <c r="B15" s="81" t="s">
        <v>160</v>
      </c>
      <c r="C15" s="83">
        <v>50</v>
      </c>
      <c r="D15" s="83">
        <v>50</v>
      </c>
      <c r="E15" s="83">
        <v>50</v>
      </c>
      <c r="F15" s="83">
        <v>50</v>
      </c>
      <c r="G15" s="83">
        <v>50</v>
      </c>
      <c r="H15" s="83">
        <v>50</v>
      </c>
    </row>
    <row r="16" spans="1:8" ht="27.75" customHeight="1">
      <c r="A16" s="83">
        <v>12</v>
      </c>
      <c r="B16" s="81" t="s">
        <v>161</v>
      </c>
      <c r="C16" s="83">
        <v>25</v>
      </c>
      <c r="D16" s="83">
        <v>25</v>
      </c>
      <c r="E16" s="83">
        <v>25</v>
      </c>
      <c r="F16" s="83">
        <v>50</v>
      </c>
      <c r="G16" s="83">
        <v>50</v>
      </c>
      <c r="H16" s="83">
        <v>50</v>
      </c>
    </row>
    <row r="17" spans="1:8" ht="27.75" customHeight="1">
      <c r="A17" s="83">
        <v>13</v>
      </c>
      <c r="B17" s="81" t="s">
        <v>162</v>
      </c>
      <c r="C17" s="83">
        <v>50</v>
      </c>
      <c r="D17" s="83">
        <v>50</v>
      </c>
      <c r="E17" s="83">
        <v>50</v>
      </c>
      <c r="F17" s="83">
        <v>50</v>
      </c>
      <c r="G17" s="83">
        <v>50</v>
      </c>
      <c r="H17" s="83">
        <v>50</v>
      </c>
    </row>
    <row r="18" spans="1:8" ht="27.75" customHeight="1">
      <c r="A18" s="83">
        <v>14</v>
      </c>
      <c r="B18" s="81" t="s">
        <v>163</v>
      </c>
      <c r="C18" s="83">
        <v>25</v>
      </c>
      <c r="D18" s="83">
        <v>25</v>
      </c>
      <c r="E18" s="83">
        <v>25</v>
      </c>
      <c r="F18" s="83">
        <v>25</v>
      </c>
      <c r="G18" s="83">
        <v>25</v>
      </c>
      <c r="H18" s="83">
        <v>25</v>
      </c>
    </row>
    <row r="19" spans="1:8" ht="27.75" customHeight="1">
      <c r="A19" s="82" t="s">
        <v>200</v>
      </c>
      <c r="B19" s="84" t="s">
        <v>201</v>
      </c>
      <c r="C19" s="96"/>
      <c r="D19" s="96"/>
      <c r="E19" s="96"/>
      <c r="F19" s="96"/>
      <c r="G19" s="96"/>
      <c r="H19" s="96"/>
    </row>
    <row r="20" spans="1:8" ht="27.75" customHeight="1">
      <c r="A20" s="83">
        <v>1</v>
      </c>
      <c r="B20" s="81" t="s">
        <v>123</v>
      </c>
      <c r="C20" s="83">
        <v>25</v>
      </c>
      <c r="D20" s="83">
        <v>50</v>
      </c>
      <c r="E20" s="83">
        <v>50</v>
      </c>
      <c r="F20" s="83">
        <v>50</v>
      </c>
      <c r="G20" s="83">
        <v>50</v>
      </c>
      <c r="H20" s="83">
        <v>50</v>
      </c>
    </row>
    <row r="21" spans="1:8" ht="27.75" customHeight="1">
      <c r="A21" s="83">
        <v>2</v>
      </c>
      <c r="B21" s="81" t="s">
        <v>125</v>
      </c>
      <c r="C21" s="83">
        <v>25</v>
      </c>
      <c r="D21" s="83">
        <v>25</v>
      </c>
      <c r="E21" s="83">
        <v>25</v>
      </c>
      <c r="F21" s="83">
        <v>50</v>
      </c>
      <c r="G21" s="83">
        <v>50</v>
      </c>
      <c r="H21" s="83">
        <v>50</v>
      </c>
    </row>
    <row r="22" spans="1:8" ht="27.75" customHeight="1">
      <c r="A22" s="83">
        <v>3</v>
      </c>
      <c r="B22" s="81" t="s">
        <v>127</v>
      </c>
      <c r="C22" s="83">
        <v>25</v>
      </c>
      <c r="D22" s="83">
        <v>25</v>
      </c>
      <c r="E22" s="83">
        <v>25</v>
      </c>
      <c r="F22" s="83">
        <v>50</v>
      </c>
      <c r="G22" s="83">
        <v>50</v>
      </c>
      <c r="H22" s="83">
        <v>50</v>
      </c>
    </row>
    <row r="23" spans="1:8" ht="27.75" customHeight="1">
      <c r="A23" s="83">
        <v>4</v>
      </c>
      <c r="B23" s="81" t="s">
        <v>128</v>
      </c>
      <c r="C23" s="83">
        <v>25</v>
      </c>
      <c r="D23" s="83">
        <v>25</v>
      </c>
      <c r="E23" s="83">
        <v>25</v>
      </c>
      <c r="F23" s="83">
        <v>25</v>
      </c>
      <c r="G23" s="83">
        <v>25</v>
      </c>
      <c r="H23" s="83">
        <v>25</v>
      </c>
    </row>
    <row r="24" spans="1:8" ht="27.75" customHeight="1">
      <c r="A24" s="83">
        <v>5</v>
      </c>
      <c r="B24" s="81" t="s">
        <v>129</v>
      </c>
      <c r="C24" s="83">
        <v>25</v>
      </c>
      <c r="D24" s="83">
        <v>25</v>
      </c>
      <c r="E24" s="83">
        <v>25</v>
      </c>
      <c r="F24" s="83">
        <v>50</v>
      </c>
      <c r="G24" s="83">
        <v>50</v>
      </c>
      <c r="H24" s="83">
        <v>50</v>
      </c>
    </row>
    <row r="25" spans="1:8" ht="27.75" customHeight="1">
      <c r="A25" s="82" t="s">
        <v>200</v>
      </c>
      <c r="B25" s="84" t="s">
        <v>202</v>
      </c>
      <c r="C25" s="96"/>
      <c r="D25" s="96"/>
      <c r="E25" s="96"/>
      <c r="F25" s="96"/>
      <c r="G25" s="96"/>
      <c r="H25" s="96"/>
    </row>
    <row r="26" spans="1:8" ht="27.75" customHeight="1">
      <c r="A26" s="83">
        <v>1</v>
      </c>
      <c r="B26" s="81" t="s">
        <v>132</v>
      </c>
      <c r="C26" s="83">
        <v>25</v>
      </c>
      <c r="D26" s="83">
        <v>50</v>
      </c>
      <c r="E26" s="83">
        <v>50</v>
      </c>
      <c r="F26" s="83">
        <v>50</v>
      </c>
      <c r="G26" s="83">
        <v>50</v>
      </c>
      <c r="H26" s="83">
        <v>50</v>
      </c>
    </row>
    <row r="27" spans="1:8" ht="27.75" customHeight="1">
      <c r="A27" s="83">
        <v>2</v>
      </c>
      <c r="B27" s="81" t="s">
        <v>133</v>
      </c>
      <c r="C27" s="83">
        <v>50</v>
      </c>
      <c r="D27" s="83">
        <v>50</v>
      </c>
      <c r="E27" s="83">
        <v>50</v>
      </c>
      <c r="F27" s="83">
        <v>50</v>
      </c>
      <c r="G27" s="83">
        <v>50</v>
      </c>
      <c r="H27" s="83">
        <v>50</v>
      </c>
    </row>
    <row r="28" spans="1:8" ht="27.75" customHeight="1">
      <c r="A28" s="83">
        <v>3</v>
      </c>
      <c r="B28" s="81" t="s">
        <v>134</v>
      </c>
      <c r="C28" s="83">
        <v>25</v>
      </c>
      <c r="D28" s="83">
        <v>25</v>
      </c>
      <c r="E28" s="83">
        <v>25</v>
      </c>
      <c r="F28" s="83">
        <v>50</v>
      </c>
      <c r="G28" s="83">
        <v>50</v>
      </c>
      <c r="H28" s="83">
        <v>50</v>
      </c>
    </row>
    <row r="29" spans="1:8" ht="27.75" customHeight="1">
      <c r="A29" s="83">
        <v>4</v>
      </c>
      <c r="B29" s="81" t="s">
        <v>136</v>
      </c>
      <c r="C29" s="83">
        <v>25</v>
      </c>
      <c r="D29" s="83">
        <v>25</v>
      </c>
      <c r="E29" s="83">
        <v>25</v>
      </c>
      <c r="F29" s="83">
        <v>50</v>
      </c>
      <c r="G29" s="83">
        <v>50</v>
      </c>
      <c r="H29" s="83">
        <v>50</v>
      </c>
    </row>
    <row r="30" spans="1:8" ht="27.75" customHeight="1">
      <c r="A30" s="83">
        <v>5</v>
      </c>
      <c r="B30" s="81" t="s">
        <v>137</v>
      </c>
      <c r="C30" s="83">
        <v>25</v>
      </c>
      <c r="D30" s="83">
        <v>25</v>
      </c>
      <c r="E30" s="83">
        <v>25</v>
      </c>
      <c r="F30" s="83">
        <v>25</v>
      </c>
      <c r="G30" s="83">
        <v>25</v>
      </c>
      <c r="H30" s="83">
        <v>25</v>
      </c>
    </row>
    <row r="31" spans="1:8" ht="27.75" customHeight="1">
      <c r="A31" s="82" t="s">
        <v>203</v>
      </c>
      <c r="B31" s="84" t="s">
        <v>204</v>
      </c>
      <c r="C31" s="96"/>
      <c r="D31" s="96"/>
      <c r="E31" s="96"/>
      <c r="F31" s="96"/>
      <c r="G31" s="96"/>
      <c r="H31" s="96"/>
    </row>
    <row r="32" spans="1:8" ht="27.75" customHeight="1">
      <c r="A32" s="83">
        <v>1</v>
      </c>
      <c r="B32" s="81" t="s">
        <v>144</v>
      </c>
      <c r="C32" s="83">
        <v>25</v>
      </c>
      <c r="D32" s="83">
        <v>25</v>
      </c>
      <c r="E32" s="83">
        <v>25</v>
      </c>
      <c r="F32" s="83">
        <v>50</v>
      </c>
      <c r="G32" s="83">
        <v>50</v>
      </c>
      <c r="H32" s="83">
        <v>50</v>
      </c>
    </row>
    <row r="33" spans="1:8" ht="27.75" customHeight="1">
      <c r="A33" s="83">
        <v>2</v>
      </c>
      <c r="B33" s="81" t="s">
        <v>145</v>
      </c>
      <c r="C33" s="83">
        <v>25</v>
      </c>
      <c r="D33" s="83">
        <v>25</v>
      </c>
      <c r="E33" s="83">
        <v>25</v>
      </c>
      <c r="F33" s="83">
        <v>25</v>
      </c>
      <c r="G33" s="83">
        <v>25</v>
      </c>
      <c r="H33" s="83">
        <v>25</v>
      </c>
    </row>
    <row r="34" spans="1:8" ht="27.75" customHeight="1">
      <c r="A34" s="83">
        <v>3</v>
      </c>
      <c r="B34" s="81" t="s">
        <v>146</v>
      </c>
      <c r="C34" s="83">
        <v>25</v>
      </c>
      <c r="D34" s="83">
        <v>25</v>
      </c>
      <c r="E34" s="83">
        <v>25</v>
      </c>
      <c r="F34" s="83">
        <v>50</v>
      </c>
      <c r="G34" s="83">
        <v>50</v>
      </c>
      <c r="H34" s="83">
        <v>50</v>
      </c>
    </row>
    <row r="35" spans="1:8" ht="27.75" customHeight="1">
      <c r="A35" s="83">
        <v>4</v>
      </c>
      <c r="B35" s="81" t="s">
        <v>147</v>
      </c>
      <c r="C35" s="83">
        <v>25</v>
      </c>
      <c r="D35" s="83">
        <v>25</v>
      </c>
      <c r="E35" s="83">
        <v>25</v>
      </c>
      <c r="F35" s="83">
        <v>25</v>
      </c>
      <c r="G35" s="83">
        <v>25</v>
      </c>
      <c r="H35" s="83">
        <v>25</v>
      </c>
    </row>
    <row r="36" spans="1:8" ht="27.75" customHeight="1">
      <c r="A36" s="86" t="s">
        <v>205</v>
      </c>
      <c r="B36" s="87" t="s">
        <v>206</v>
      </c>
      <c r="C36" s="83"/>
      <c r="D36" s="83"/>
      <c r="E36" s="83"/>
      <c r="F36" s="83"/>
      <c r="G36" s="83"/>
      <c r="H36" s="83"/>
    </row>
    <row r="37" spans="1:8" ht="27.75" customHeight="1">
      <c r="A37" s="83">
        <v>1</v>
      </c>
      <c r="B37" s="81" t="s">
        <v>99</v>
      </c>
      <c r="C37" s="83">
        <v>25</v>
      </c>
      <c r="D37" s="83">
        <v>25</v>
      </c>
      <c r="E37" s="83">
        <v>25</v>
      </c>
      <c r="F37" s="83">
        <v>50</v>
      </c>
      <c r="G37" s="83">
        <v>50</v>
      </c>
      <c r="H37" s="83">
        <v>50</v>
      </c>
    </row>
    <row r="38" spans="1:8" ht="27.75" customHeight="1">
      <c r="A38" s="83">
        <v>2</v>
      </c>
      <c r="B38" s="81" t="s">
        <v>100</v>
      </c>
      <c r="C38" s="83">
        <v>25</v>
      </c>
      <c r="D38" s="83">
        <v>25</v>
      </c>
      <c r="E38" s="83">
        <v>25</v>
      </c>
      <c r="F38" s="83">
        <v>25</v>
      </c>
      <c r="G38" s="83">
        <v>25</v>
      </c>
      <c r="H38" s="83">
        <v>25</v>
      </c>
    </row>
    <row r="39" spans="1:8" ht="27.75" customHeight="1">
      <c r="A39" s="83">
        <v>3</v>
      </c>
      <c r="B39" s="81" t="s">
        <v>101</v>
      </c>
      <c r="C39" s="83">
        <v>25</v>
      </c>
      <c r="D39" s="83">
        <v>25</v>
      </c>
      <c r="E39" s="83">
        <v>25</v>
      </c>
      <c r="F39" s="83">
        <v>50</v>
      </c>
      <c r="G39" s="83">
        <v>50</v>
      </c>
      <c r="H39" s="83">
        <v>50</v>
      </c>
    </row>
    <row r="40" spans="1:8" ht="27.75" customHeight="1">
      <c r="A40" s="83">
        <v>4</v>
      </c>
      <c r="B40" s="81" t="s">
        <v>102</v>
      </c>
      <c r="C40" s="83">
        <v>25</v>
      </c>
      <c r="D40" s="83">
        <v>25</v>
      </c>
      <c r="E40" s="83">
        <v>25</v>
      </c>
      <c r="F40" s="83">
        <v>50</v>
      </c>
      <c r="G40" s="83">
        <v>50</v>
      </c>
      <c r="H40" s="83">
        <v>50</v>
      </c>
    </row>
    <row r="41" spans="1:8" ht="27.75" customHeight="1">
      <c r="A41" s="83">
        <v>5</v>
      </c>
      <c r="B41" s="81" t="s">
        <v>103</v>
      </c>
      <c r="C41" s="83">
        <v>25</v>
      </c>
      <c r="D41" s="83">
        <v>25</v>
      </c>
      <c r="E41" s="83">
        <v>25</v>
      </c>
      <c r="F41" s="83">
        <v>25</v>
      </c>
      <c r="G41" s="83">
        <v>25</v>
      </c>
      <c r="H41" s="83">
        <v>25</v>
      </c>
    </row>
    <row r="42" spans="1:8" ht="27.75" customHeight="1">
      <c r="A42" s="83">
        <v>6</v>
      </c>
      <c r="B42" s="81" t="s">
        <v>104</v>
      </c>
      <c r="C42" s="83">
        <v>25</v>
      </c>
      <c r="D42" s="83">
        <v>25</v>
      </c>
      <c r="E42" s="83">
        <v>25</v>
      </c>
      <c r="F42" s="83">
        <v>25</v>
      </c>
      <c r="G42" s="83">
        <v>25</v>
      </c>
      <c r="H42" s="83">
        <v>25</v>
      </c>
    </row>
    <row r="43" spans="1:8" ht="27.75" customHeight="1">
      <c r="A43" s="83">
        <v>7</v>
      </c>
      <c r="B43" s="81" t="s">
        <v>105</v>
      </c>
      <c r="C43" s="83">
        <v>25</v>
      </c>
      <c r="D43" s="83">
        <v>25</v>
      </c>
      <c r="E43" s="83">
        <v>25</v>
      </c>
      <c r="F43" s="83">
        <v>25</v>
      </c>
      <c r="G43" s="83">
        <v>25</v>
      </c>
      <c r="H43" s="83">
        <v>25</v>
      </c>
    </row>
    <row r="44" spans="1:8" ht="27.75" customHeight="1">
      <c r="A44" s="82" t="s">
        <v>207</v>
      </c>
      <c r="B44" s="84" t="s">
        <v>208</v>
      </c>
      <c r="C44" s="96"/>
      <c r="D44" s="96"/>
      <c r="E44" s="96"/>
      <c r="F44" s="96"/>
      <c r="G44" s="96"/>
      <c r="H44" s="96"/>
    </row>
    <row r="45" spans="1:8" ht="27.75" customHeight="1">
      <c r="A45" s="83">
        <v>1</v>
      </c>
      <c r="B45" s="81" t="s">
        <v>209</v>
      </c>
      <c r="C45" s="83">
        <v>25</v>
      </c>
      <c r="D45" s="83">
        <v>25</v>
      </c>
      <c r="E45" s="83">
        <v>25</v>
      </c>
      <c r="F45" s="83">
        <v>25</v>
      </c>
      <c r="G45" s="83">
        <v>25</v>
      </c>
      <c r="H45" s="83">
        <v>25</v>
      </c>
    </row>
    <row r="46" spans="1:8" ht="27.75" customHeight="1">
      <c r="A46" s="83">
        <v>2</v>
      </c>
      <c r="B46" s="81" t="s">
        <v>167</v>
      </c>
      <c r="C46" s="83">
        <v>25</v>
      </c>
      <c r="D46" s="83">
        <v>25</v>
      </c>
      <c r="E46" s="83">
        <v>25</v>
      </c>
      <c r="F46" s="83">
        <v>25</v>
      </c>
      <c r="G46" s="83">
        <v>25</v>
      </c>
      <c r="H46" s="83">
        <v>25</v>
      </c>
    </row>
    <row r="47" spans="1:8" ht="27.75" customHeight="1">
      <c r="A47" s="83">
        <v>3</v>
      </c>
      <c r="B47" s="81" t="s">
        <v>168</v>
      </c>
      <c r="C47" s="83">
        <v>25</v>
      </c>
      <c r="D47" s="83">
        <v>25</v>
      </c>
      <c r="E47" s="83">
        <v>25</v>
      </c>
      <c r="F47" s="83">
        <v>50</v>
      </c>
      <c r="G47" s="83">
        <v>50</v>
      </c>
      <c r="H47" s="83">
        <v>50</v>
      </c>
    </row>
    <row r="48" spans="1:8" ht="27.75" customHeight="1">
      <c r="A48" s="83">
        <v>4</v>
      </c>
      <c r="B48" s="81" t="s">
        <v>169</v>
      </c>
      <c r="C48" s="83">
        <v>25</v>
      </c>
      <c r="D48" s="83">
        <v>25</v>
      </c>
      <c r="E48" s="83">
        <v>25</v>
      </c>
      <c r="F48" s="83">
        <v>25</v>
      </c>
      <c r="G48" s="83">
        <v>25</v>
      </c>
      <c r="H48" s="83">
        <v>25</v>
      </c>
    </row>
    <row r="49" spans="1:8" ht="27.75" customHeight="1">
      <c r="A49" s="83">
        <v>5</v>
      </c>
      <c r="B49" s="81" t="s">
        <v>170</v>
      </c>
      <c r="C49" s="83">
        <v>25</v>
      </c>
      <c r="D49" s="83">
        <v>25</v>
      </c>
      <c r="E49" s="83">
        <v>25</v>
      </c>
      <c r="F49" s="83">
        <v>25</v>
      </c>
      <c r="G49" s="83">
        <v>25</v>
      </c>
      <c r="H49" s="83">
        <v>25</v>
      </c>
    </row>
    <row r="50" spans="1:8" ht="27.75" customHeight="1">
      <c r="A50" s="82" t="s">
        <v>210</v>
      </c>
      <c r="B50" s="87" t="s">
        <v>83</v>
      </c>
      <c r="C50" s="83"/>
      <c r="D50" s="83"/>
      <c r="E50" s="83"/>
      <c r="F50" s="83"/>
      <c r="G50" s="83"/>
      <c r="H50" s="83"/>
    </row>
    <row r="51" spans="1:8" ht="27.75" customHeight="1">
      <c r="A51" s="83">
        <v>1</v>
      </c>
      <c r="B51" s="81" t="s">
        <v>83</v>
      </c>
      <c r="C51" s="83">
        <v>25</v>
      </c>
      <c r="D51" s="83">
        <v>25</v>
      </c>
      <c r="E51" s="83">
        <v>25</v>
      </c>
      <c r="F51" s="83">
        <v>50</v>
      </c>
      <c r="G51" s="83">
        <v>50</v>
      </c>
      <c r="H51" s="83">
        <v>50</v>
      </c>
    </row>
    <row r="52" spans="1:8" ht="27.75" customHeight="1">
      <c r="A52" s="83">
        <v>2</v>
      </c>
      <c r="B52" s="81" t="s">
        <v>107</v>
      </c>
      <c r="C52" s="83">
        <v>25</v>
      </c>
      <c r="D52" s="83">
        <v>25</v>
      </c>
      <c r="E52" s="83">
        <v>25</v>
      </c>
      <c r="F52" s="83">
        <v>50</v>
      </c>
      <c r="G52" s="83">
        <v>50</v>
      </c>
      <c r="H52" s="83">
        <v>50</v>
      </c>
    </row>
    <row r="53" spans="1:8" ht="27.75" customHeight="1">
      <c r="A53" s="82" t="s">
        <v>211</v>
      </c>
      <c r="B53" s="87" t="s">
        <v>212</v>
      </c>
      <c r="C53" s="83"/>
      <c r="D53" s="83"/>
      <c r="E53" s="83"/>
      <c r="F53" s="83"/>
      <c r="G53" s="83"/>
      <c r="H53" s="83"/>
    </row>
    <row r="54" spans="1:8" ht="24" customHeight="1">
      <c r="A54" s="83">
        <v>1</v>
      </c>
      <c r="B54" s="81" t="s">
        <v>109</v>
      </c>
      <c r="C54" s="83">
        <v>25</v>
      </c>
      <c r="D54" s="83">
        <v>25</v>
      </c>
      <c r="E54" s="83">
        <v>25</v>
      </c>
      <c r="F54" s="83">
        <v>25</v>
      </c>
      <c r="G54" s="83">
        <v>25</v>
      </c>
      <c r="H54" s="83">
        <v>25</v>
      </c>
    </row>
    <row r="55" spans="1:8" ht="24" customHeight="1">
      <c r="A55" s="83">
        <v>2</v>
      </c>
      <c r="B55" s="81" t="s">
        <v>111</v>
      </c>
      <c r="C55" s="83">
        <v>25</v>
      </c>
      <c r="D55" s="83">
        <v>25</v>
      </c>
      <c r="E55" s="83">
        <v>25</v>
      </c>
      <c r="F55" s="83">
        <v>25</v>
      </c>
      <c r="G55" s="83">
        <v>25</v>
      </c>
      <c r="H55" s="83">
        <v>25</v>
      </c>
    </row>
    <row r="56" spans="1:8" ht="24" customHeight="1">
      <c r="A56" s="83">
        <v>3</v>
      </c>
      <c r="B56" s="81" t="s">
        <v>112</v>
      </c>
      <c r="C56" s="83">
        <v>25</v>
      </c>
      <c r="D56" s="83">
        <v>25</v>
      </c>
      <c r="E56" s="83">
        <v>25</v>
      </c>
      <c r="F56" s="83">
        <v>25</v>
      </c>
      <c r="G56" s="83">
        <v>25</v>
      </c>
      <c r="H56" s="83">
        <v>25</v>
      </c>
    </row>
    <row r="57" spans="1:8" ht="24" customHeight="1">
      <c r="A57" s="83">
        <v>4</v>
      </c>
      <c r="B57" s="81" t="s">
        <v>113</v>
      </c>
      <c r="C57" s="83">
        <v>25</v>
      </c>
      <c r="D57" s="83">
        <v>25</v>
      </c>
      <c r="E57" s="83">
        <v>25</v>
      </c>
      <c r="F57" s="83">
        <v>25</v>
      </c>
      <c r="G57" s="83">
        <v>25</v>
      </c>
      <c r="H57" s="83">
        <v>25</v>
      </c>
    </row>
    <row r="58" spans="1:8" ht="24" customHeight="1">
      <c r="A58" s="83">
        <v>5</v>
      </c>
      <c r="B58" s="81" t="s">
        <v>115</v>
      </c>
      <c r="C58" s="83">
        <v>25</v>
      </c>
      <c r="D58" s="83">
        <v>25</v>
      </c>
      <c r="E58" s="83">
        <v>25</v>
      </c>
      <c r="F58" s="83">
        <v>25</v>
      </c>
      <c r="G58" s="83">
        <v>25</v>
      </c>
      <c r="H58" s="83">
        <v>25</v>
      </c>
    </row>
    <row r="59" spans="1:8" ht="24" customHeight="1">
      <c r="A59" s="83">
        <v>6</v>
      </c>
      <c r="B59" s="81" t="s">
        <v>116</v>
      </c>
      <c r="C59" s="83">
        <v>25</v>
      </c>
      <c r="D59" s="83">
        <v>25</v>
      </c>
      <c r="E59" s="83">
        <v>25</v>
      </c>
      <c r="F59" s="83">
        <v>25</v>
      </c>
      <c r="G59" s="83">
        <v>25</v>
      </c>
      <c r="H59" s="83">
        <v>25</v>
      </c>
    </row>
    <row r="60" spans="1:8" ht="24" customHeight="1">
      <c r="A60" s="83">
        <v>7</v>
      </c>
      <c r="B60" s="81" t="s">
        <v>117</v>
      </c>
      <c r="C60" s="83">
        <v>25</v>
      </c>
      <c r="D60" s="83">
        <v>25</v>
      </c>
      <c r="E60" s="83">
        <v>25</v>
      </c>
      <c r="F60" s="83">
        <v>25</v>
      </c>
      <c r="G60" s="83">
        <v>25</v>
      </c>
      <c r="H60" s="83">
        <v>25</v>
      </c>
    </row>
    <row r="61" spans="1:8" ht="24" customHeight="1">
      <c r="A61" s="83">
        <v>8</v>
      </c>
      <c r="B61" s="81" t="s">
        <v>118</v>
      </c>
      <c r="C61" s="83">
        <v>25</v>
      </c>
      <c r="D61" s="83">
        <v>25</v>
      </c>
      <c r="E61" s="83">
        <v>25</v>
      </c>
      <c r="F61" s="83">
        <v>50</v>
      </c>
      <c r="G61" s="83">
        <v>50</v>
      </c>
      <c r="H61" s="83">
        <v>50</v>
      </c>
    </row>
    <row r="62" spans="1:8" ht="24" customHeight="1">
      <c r="A62" s="83">
        <v>9</v>
      </c>
      <c r="B62" s="81" t="s">
        <v>119</v>
      </c>
      <c r="C62" s="83">
        <v>25</v>
      </c>
      <c r="D62" s="83">
        <v>25</v>
      </c>
      <c r="E62" s="83">
        <v>25</v>
      </c>
      <c r="F62" s="83">
        <v>25</v>
      </c>
      <c r="G62" s="83">
        <v>25</v>
      </c>
      <c r="H62" s="83">
        <v>25</v>
      </c>
    </row>
    <row r="63" spans="1:8" ht="24" customHeight="1">
      <c r="A63" s="83">
        <v>10</v>
      </c>
      <c r="B63" s="81" t="s">
        <v>120</v>
      </c>
      <c r="C63" s="83">
        <v>25</v>
      </c>
      <c r="D63" s="83">
        <v>25</v>
      </c>
      <c r="E63" s="83">
        <v>25</v>
      </c>
      <c r="F63" s="83">
        <v>25</v>
      </c>
      <c r="G63" s="83">
        <v>25</v>
      </c>
      <c r="H63" s="83">
        <v>25</v>
      </c>
    </row>
    <row r="64" spans="1:8" ht="24" customHeight="1">
      <c r="A64" s="83">
        <v>11</v>
      </c>
      <c r="B64" s="81" t="s">
        <v>121</v>
      </c>
      <c r="C64" s="83">
        <v>25</v>
      </c>
      <c r="D64" s="83">
        <v>25</v>
      </c>
      <c r="E64" s="83">
        <v>25</v>
      </c>
      <c r="F64" s="83">
        <v>50</v>
      </c>
      <c r="G64" s="83">
        <v>50</v>
      </c>
      <c r="H64" s="83">
        <v>50</v>
      </c>
    </row>
    <row r="65" spans="1:8" ht="27.75" customHeight="1">
      <c r="A65" s="82" t="s">
        <v>213</v>
      </c>
      <c r="B65" s="87" t="s">
        <v>171</v>
      </c>
      <c r="C65" s="83">
        <v>25</v>
      </c>
      <c r="D65" s="83">
        <v>25</v>
      </c>
      <c r="E65" s="83">
        <v>25</v>
      </c>
      <c r="F65" s="83">
        <v>25</v>
      </c>
      <c r="G65" s="83">
        <v>25</v>
      </c>
      <c r="H65" s="83">
        <v>25</v>
      </c>
    </row>
    <row r="66" spans="1:8" ht="24.75" customHeight="1">
      <c r="A66" s="82"/>
      <c r="B66" s="86" t="s">
        <v>230</v>
      </c>
      <c r="C66" s="99">
        <f t="shared" ref="C66:H66" si="0">SUM(C5:C65)</f>
        <v>1425</v>
      </c>
      <c r="D66" s="99">
        <f t="shared" si="0"/>
        <v>1500</v>
      </c>
      <c r="E66" s="99">
        <f t="shared" si="0"/>
        <v>1500</v>
      </c>
      <c r="F66" s="99">
        <f t="shared" si="0"/>
        <v>2000</v>
      </c>
      <c r="G66" s="99">
        <f t="shared" si="0"/>
        <v>2000</v>
      </c>
      <c r="H66" s="99">
        <f t="shared" si="0"/>
        <v>2000</v>
      </c>
    </row>
    <row r="67" spans="1:8" ht="24.75" customHeight="1">
      <c r="A67" s="86" t="s">
        <v>214</v>
      </c>
      <c r="B67" s="88" t="s">
        <v>215</v>
      </c>
      <c r="C67" s="89"/>
      <c r="D67" s="89"/>
      <c r="E67" s="89"/>
      <c r="F67" s="89"/>
      <c r="G67" s="90"/>
      <c r="H67" s="90"/>
    </row>
    <row r="68" spans="1:8" ht="21.75" customHeight="1">
      <c r="A68" s="80" t="s">
        <v>197</v>
      </c>
      <c r="B68" s="84" t="s">
        <v>198</v>
      </c>
      <c r="C68" s="85"/>
      <c r="D68" s="85"/>
      <c r="E68" s="85"/>
      <c r="F68" s="85"/>
      <c r="G68" s="85"/>
      <c r="H68" s="85"/>
    </row>
    <row r="69" spans="1:8" ht="35.25" customHeight="1">
      <c r="A69" s="80">
        <v>1</v>
      </c>
      <c r="B69" s="81" t="s">
        <v>149</v>
      </c>
      <c r="C69" s="83">
        <v>25</v>
      </c>
      <c r="D69" s="83">
        <v>25</v>
      </c>
      <c r="E69" s="83">
        <v>25</v>
      </c>
      <c r="F69" s="83">
        <v>25</v>
      </c>
      <c r="G69" s="83">
        <v>25</v>
      </c>
      <c r="H69" s="83">
        <v>25</v>
      </c>
    </row>
    <row r="70" spans="1:8" ht="35.25" customHeight="1">
      <c r="A70" s="80">
        <v>2</v>
      </c>
      <c r="B70" s="81" t="s">
        <v>199</v>
      </c>
      <c r="C70" s="83">
        <v>50</v>
      </c>
      <c r="D70" s="83">
        <v>50</v>
      </c>
      <c r="E70" s="83">
        <v>50</v>
      </c>
      <c r="F70" s="83">
        <v>50</v>
      </c>
      <c r="G70" s="83">
        <v>50</v>
      </c>
      <c r="H70" s="83">
        <v>75</v>
      </c>
    </row>
    <row r="71" spans="1:8" ht="35.25" customHeight="1">
      <c r="A71" s="80">
        <v>3</v>
      </c>
      <c r="B71" s="81" t="s">
        <v>152</v>
      </c>
      <c r="C71" s="83">
        <v>25</v>
      </c>
      <c r="D71" s="83">
        <v>25</v>
      </c>
      <c r="E71" s="83">
        <v>25</v>
      </c>
      <c r="F71" s="83">
        <v>25</v>
      </c>
      <c r="G71" s="83">
        <v>25</v>
      </c>
      <c r="H71" s="83">
        <v>50</v>
      </c>
    </row>
    <row r="72" spans="1:8" ht="35.25" customHeight="1">
      <c r="A72" s="80">
        <v>4</v>
      </c>
      <c r="B72" s="81" t="s">
        <v>153</v>
      </c>
      <c r="C72" s="83">
        <v>25</v>
      </c>
      <c r="D72" s="83">
        <v>25</v>
      </c>
      <c r="E72" s="83">
        <v>25</v>
      </c>
      <c r="F72" s="83">
        <v>25</v>
      </c>
      <c r="G72" s="83">
        <v>25</v>
      </c>
      <c r="H72" s="83">
        <v>50</v>
      </c>
    </row>
    <row r="73" spans="1:8" ht="24.75" customHeight="1">
      <c r="A73" s="80">
        <v>5</v>
      </c>
      <c r="B73" s="81" t="s">
        <v>154</v>
      </c>
      <c r="C73" s="83">
        <v>25</v>
      </c>
      <c r="D73" s="83">
        <v>25</v>
      </c>
      <c r="E73" s="83">
        <v>25</v>
      </c>
      <c r="F73" s="83">
        <v>25</v>
      </c>
      <c r="G73" s="83">
        <v>25</v>
      </c>
      <c r="H73" s="83">
        <v>25</v>
      </c>
    </row>
    <row r="74" spans="1:8" ht="35.25" customHeight="1">
      <c r="A74" s="80">
        <v>6</v>
      </c>
      <c r="B74" s="81" t="s">
        <v>155</v>
      </c>
      <c r="C74" s="83">
        <v>25</v>
      </c>
      <c r="D74" s="83">
        <v>25</v>
      </c>
      <c r="E74" s="83">
        <v>25</v>
      </c>
      <c r="F74" s="83">
        <v>25</v>
      </c>
      <c r="G74" s="83">
        <v>25</v>
      </c>
      <c r="H74" s="83">
        <v>25</v>
      </c>
    </row>
    <row r="75" spans="1:8" ht="26.25" customHeight="1">
      <c r="A75" s="83">
        <v>7</v>
      </c>
      <c r="B75" s="81" t="s">
        <v>156</v>
      </c>
      <c r="C75" s="83">
        <v>25</v>
      </c>
      <c r="D75" s="83">
        <v>50</v>
      </c>
      <c r="E75" s="83">
        <v>50</v>
      </c>
      <c r="F75" s="83">
        <v>50</v>
      </c>
      <c r="G75" s="83">
        <v>50</v>
      </c>
      <c r="H75" s="83">
        <v>50</v>
      </c>
    </row>
    <row r="76" spans="1:8" ht="26.25" customHeight="1">
      <c r="A76" s="83">
        <v>8</v>
      </c>
      <c r="B76" s="81" t="s">
        <v>157</v>
      </c>
      <c r="C76" s="83">
        <v>50</v>
      </c>
      <c r="D76" s="83">
        <v>50</v>
      </c>
      <c r="E76" s="83">
        <v>50</v>
      </c>
      <c r="F76" s="83">
        <v>50</v>
      </c>
      <c r="G76" s="83">
        <v>50</v>
      </c>
      <c r="H76" s="83">
        <v>50</v>
      </c>
    </row>
    <row r="77" spans="1:8" ht="26.25" customHeight="1">
      <c r="A77" s="83">
        <v>9</v>
      </c>
      <c r="B77" s="81" t="s">
        <v>158</v>
      </c>
      <c r="C77" s="83">
        <v>25</v>
      </c>
      <c r="D77" s="83">
        <v>50</v>
      </c>
      <c r="E77" s="83">
        <v>50</v>
      </c>
      <c r="F77" s="83">
        <v>50</v>
      </c>
      <c r="G77" s="83">
        <v>50</v>
      </c>
      <c r="H77" s="83">
        <v>50</v>
      </c>
    </row>
    <row r="78" spans="1:8" ht="26.25" customHeight="1">
      <c r="A78" s="83">
        <v>10</v>
      </c>
      <c r="B78" s="81" t="s">
        <v>159</v>
      </c>
      <c r="C78" s="83">
        <v>50</v>
      </c>
      <c r="D78" s="83">
        <v>50</v>
      </c>
      <c r="E78" s="83">
        <v>50</v>
      </c>
      <c r="F78" s="83">
        <v>50</v>
      </c>
      <c r="G78" s="83">
        <v>50</v>
      </c>
      <c r="H78" s="83">
        <v>50</v>
      </c>
    </row>
    <row r="79" spans="1:8" ht="26.25" customHeight="1">
      <c r="A79" s="83">
        <v>11</v>
      </c>
      <c r="B79" s="81" t="s">
        <v>160</v>
      </c>
      <c r="C79" s="83">
        <v>25</v>
      </c>
      <c r="D79" s="83">
        <v>50</v>
      </c>
      <c r="E79" s="83">
        <v>50</v>
      </c>
      <c r="F79" s="83">
        <v>50</v>
      </c>
      <c r="G79" s="83">
        <v>50</v>
      </c>
      <c r="H79" s="83">
        <v>75</v>
      </c>
    </row>
    <row r="80" spans="1:8" ht="26.25" customHeight="1">
      <c r="A80" s="93">
        <v>12</v>
      </c>
      <c r="B80" s="92" t="s">
        <v>161</v>
      </c>
      <c r="C80" s="83">
        <v>25</v>
      </c>
      <c r="D80" s="83">
        <v>25</v>
      </c>
      <c r="E80" s="83">
        <v>25</v>
      </c>
      <c r="F80" s="83">
        <v>25</v>
      </c>
      <c r="G80" s="83">
        <v>25</v>
      </c>
      <c r="H80" s="83">
        <v>50</v>
      </c>
    </row>
    <row r="81" spans="1:8" ht="26.25" customHeight="1">
      <c r="A81" s="83">
        <v>13</v>
      </c>
      <c r="B81" s="81" t="s">
        <v>162</v>
      </c>
      <c r="C81" s="83">
        <v>25</v>
      </c>
      <c r="D81" s="83">
        <v>50</v>
      </c>
      <c r="E81" s="83">
        <v>50</v>
      </c>
      <c r="F81" s="83">
        <v>50</v>
      </c>
      <c r="G81" s="83">
        <v>50</v>
      </c>
      <c r="H81" s="83">
        <v>75</v>
      </c>
    </row>
    <row r="82" spans="1:8" ht="26.25" customHeight="1">
      <c r="A82" s="83">
        <v>14</v>
      </c>
      <c r="B82" s="81" t="s">
        <v>163</v>
      </c>
      <c r="C82" s="83">
        <v>25</v>
      </c>
      <c r="D82" s="83">
        <v>25</v>
      </c>
      <c r="E82" s="83">
        <v>25</v>
      </c>
      <c r="F82" s="83">
        <v>25</v>
      </c>
      <c r="G82" s="83">
        <v>25</v>
      </c>
      <c r="H82" s="83">
        <v>25</v>
      </c>
    </row>
    <row r="83" spans="1:8" ht="35.25" customHeight="1">
      <c r="A83" s="82" t="s">
        <v>200</v>
      </c>
      <c r="B83" s="84" t="s">
        <v>201</v>
      </c>
      <c r="C83" s="97"/>
      <c r="D83" s="97"/>
      <c r="E83" s="97"/>
      <c r="F83" s="97"/>
      <c r="G83" s="97"/>
      <c r="H83" s="97"/>
    </row>
    <row r="84" spans="1:8" ht="30" customHeight="1">
      <c r="A84" s="83">
        <v>1</v>
      </c>
      <c r="B84" s="81" t="s">
        <v>123</v>
      </c>
      <c r="C84" s="83">
        <v>50</v>
      </c>
      <c r="D84" s="83">
        <v>50</v>
      </c>
      <c r="E84" s="83">
        <v>50</v>
      </c>
      <c r="F84" s="83">
        <v>50</v>
      </c>
      <c r="G84" s="83">
        <v>50</v>
      </c>
      <c r="H84" s="83">
        <v>75</v>
      </c>
    </row>
    <row r="85" spans="1:8" ht="30" customHeight="1">
      <c r="A85" s="83">
        <v>2</v>
      </c>
      <c r="B85" s="81" t="s">
        <v>124</v>
      </c>
      <c r="C85" s="83">
        <v>25</v>
      </c>
      <c r="D85" s="83">
        <v>50</v>
      </c>
      <c r="E85" s="83">
        <v>50</v>
      </c>
      <c r="F85" s="83">
        <v>50</v>
      </c>
      <c r="G85" s="83">
        <v>50</v>
      </c>
      <c r="H85" s="83">
        <v>50</v>
      </c>
    </row>
    <row r="86" spans="1:8" ht="30" customHeight="1">
      <c r="A86" s="83">
        <v>3</v>
      </c>
      <c r="B86" s="81" t="s">
        <v>126</v>
      </c>
      <c r="C86" s="83">
        <v>25</v>
      </c>
      <c r="D86" s="83">
        <v>25</v>
      </c>
      <c r="E86" s="83">
        <v>25</v>
      </c>
      <c r="F86" s="83">
        <v>25</v>
      </c>
      <c r="G86" s="83">
        <v>25</v>
      </c>
      <c r="H86" s="83">
        <v>50</v>
      </c>
    </row>
    <row r="87" spans="1:8" ht="30" customHeight="1">
      <c r="A87" s="83">
        <v>4</v>
      </c>
      <c r="B87" s="81" t="s">
        <v>127</v>
      </c>
      <c r="C87" s="83">
        <v>25</v>
      </c>
      <c r="D87" s="83">
        <v>50</v>
      </c>
      <c r="E87" s="83">
        <v>50</v>
      </c>
      <c r="F87" s="83">
        <v>50</v>
      </c>
      <c r="G87" s="83">
        <v>50</v>
      </c>
      <c r="H87" s="83">
        <v>50</v>
      </c>
    </row>
    <row r="88" spans="1:8" ht="30" customHeight="1">
      <c r="A88" s="83">
        <v>5</v>
      </c>
      <c r="B88" s="81" t="s">
        <v>128</v>
      </c>
      <c r="C88" s="83">
        <v>25</v>
      </c>
      <c r="D88" s="83">
        <v>50</v>
      </c>
      <c r="E88" s="83">
        <v>50</v>
      </c>
      <c r="F88" s="83">
        <v>50</v>
      </c>
      <c r="G88" s="83">
        <v>50</v>
      </c>
      <c r="H88" s="83">
        <v>75</v>
      </c>
    </row>
    <row r="89" spans="1:8" ht="35.25" customHeight="1">
      <c r="A89" s="83">
        <v>6</v>
      </c>
      <c r="B89" s="81" t="s">
        <v>129</v>
      </c>
      <c r="C89" s="83">
        <v>25</v>
      </c>
      <c r="D89" s="83">
        <v>50</v>
      </c>
      <c r="E89" s="83">
        <v>50</v>
      </c>
      <c r="F89" s="83">
        <v>50</v>
      </c>
      <c r="G89" s="83">
        <v>50</v>
      </c>
      <c r="H89" s="83">
        <v>75</v>
      </c>
    </row>
    <row r="90" spans="1:8" ht="30.75" customHeight="1">
      <c r="A90" s="82" t="s">
        <v>216</v>
      </c>
      <c r="B90" s="87" t="s">
        <v>202</v>
      </c>
      <c r="C90" s="83"/>
      <c r="D90" s="83"/>
      <c r="E90" s="83"/>
      <c r="F90" s="83"/>
      <c r="G90" s="83"/>
      <c r="H90" s="83"/>
    </row>
    <row r="91" spans="1:8" ht="30.75" customHeight="1">
      <c r="A91" s="83">
        <v>1</v>
      </c>
      <c r="B91" s="94" t="s">
        <v>131</v>
      </c>
      <c r="C91" s="83">
        <v>25</v>
      </c>
      <c r="D91" s="83">
        <v>50</v>
      </c>
      <c r="E91" s="83">
        <v>50</v>
      </c>
      <c r="F91" s="83">
        <v>50</v>
      </c>
      <c r="G91" s="83">
        <v>50</v>
      </c>
      <c r="H91" s="83">
        <v>75</v>
      </c>
    </row>
    <row r="92" spans="1:8" ht="30.75" customHeight="1">
      <c r="A92" s="83">
        <v>2</v>
      </c>
      <c r="B92" s="95" t="s">
        <v>133</v>
      </c>
      <c r="C92" s="83">
        <v>25</v>
      </c>
      <c r="D92" s="83">
        <v>50</v>
      </c>
      <c r="E92" s="83">
        <v>50</v>
      </c>
      <c r="F92" s="83">
        <v>50</v>
      </c>
      <c r="G92" s="83">
        <v>50</v>
      </c>
      <c r="H92" s="83">
        <v>75</v>
      </c>
    </row>
    <row r="93" spans="1:8" ht="30.75" customHeight="1">
      <c r="A93" s="83">
        <v>3</v>
      </c>
      <c r="B93" s="94" t="s">
        <v>134</v>
      </c>
      <c r="C93" s="83">
        <v>25</v>
      </c>
      <c r="D93" s="83">
        <v>25</v>
      </c>
      <c r="E93" s="83">
        <v>25</v>
      </c>
      <c r="F93" s="83">
        <v>25</v>
      </c>
      <c r="G93" s="83">
        <v>25</v>
      </c>
      <c r="H93" s="83">
        <v>50</v>
      </c>
    </row>
    <row r="94" spans="1:8" ht="30.75" customHeight="1">
      <c r="A94" s="83">
        <v>4</v>
      </c>
      <c r="B94" s="94" t="s">
        <v>135</v>
      </c>
      <c r="C94" s="83">
        <v>25</v>
      </c>
      <c r="D94" s="83">
        <v>25</v>
      </c>
      <c r="E94" s="83">
        <v>25</v>
      </c>
      <c r="F94" s="83">
        <v>25</v>
      </c>
      <c r="G94" s="83">
        <v>25</v>
      </c>
      <c r="H94" s="83">
        <v>50</v>
      </c>
    </row>
    <row r="95" spans="1:8" ht="30.75" customHeight="1">
      <c r="A95" s="83">
        <v>5</v>
      </c>
      <c r="B95" s="94" t="s">
        <v>136</v>
      </c>
      <c r="C95" s="83">
        <v>25</v>
      </c>
      <c r="D95" s="83">
        <v>50</v>
      </c>
      <c r="E95" s="83">
        <v>50</v>
      </c>
      <c r="F95" s="83">
        <v>50</v>
      </c>
      <c r="G95" s="83">
        <v>50</v>
      </c>
      <c r="H95" s="83">
        <v>50</v>
      </c>
    </row>
    <row r="96" spans="1:8" ht="30.75" customHeight="1">
      <c r="A96" s="83">
        <v>6</v>
      </c>
      <c r="B96" s="95" t="s">
        <v>137</v>
      </c>
      <c r="C96" s="83">
        <v>25</v>
      </c>
      <c r="D96" s="83">
        <v>25</v>
      </c>
      <c r="E96" s="83">
        <v>25</v>
      </c>
      <c r="F96" s="83">
        <v>25</v>
      </c>
      <c r="G96" s="83">
        <v>25</v>
      </c>
      <c r="H96" s="83">
        <v>25</v>
      </c>
    </row>
    <row r="97" spans="1:8" ht="30.75" customHeight="1">
      <c r="A97" s="83">
        <v>7</v>
      </c>
      <c r="B97" s="94" t="s">
        <v>138</v>
      </c>
      <c r="C97" s="83">
        <v>25</v>
      </c>
      <c r="D97" s="83">
        <v>25</v>
      </c>
      <c r="E97" s="83">
        <v>25</v>
      </c>
      <c r="F97" s="83">
        <v>25</v>
      </c>
      <c r="G97" s="83">
        <v>25</v>
      </c>
      <c r="H97" s="83">
        <v>25</v>
      </c>
    </row>
    <row r="98" spans="1:8" ht="30.75" customHeight="1">
      <c r="A98" s="83">
        <v>8</v>
      </c>
      <c r="B98" s="94" t="s">
        <v>139</v>
      </c>
      <c r="C98" s="83">
        <v>25</v>
      </c>
      <c r="D98" s="83">
        <v>50</v>
      </c>
      <c r="E98" s="83">
        <v>50</v>
      </c>
      <c r="F98" s="83">
        <v>50</v>
      </c>
      <c r="G98" s="83">
        <v>50</v>
      </c>
      <c r="H98" s="83">
        <v>75</v>
      </c>
    </row>
    <row r="99" spans="1:8" ht="30.75" customHeight="1">
      <c r="A99" s="83">
        <v>9</v>
      </c>
      <c r="B99" s="95" t="s">
        <v>140</v>
      </c>
      <c r="C99" s="83">
        <v>25</v>
      </c>
      <c r="D99" s="83">
        <v>25</v>
      </c>
      <c r="E99" s="83">
        <v>25</v>
      </c>
      <c r="F99" s="83">
        <v>25</v>
      </c>
      <c r="G99" s="83">
        <v>25</v>
      </c>
      <c r="H99" s="83">
        <v>25</v>
      </c>
    </row>
    <row r="100" spans="1:8" ht="35.25" customHeight="1">
      <c r="A100" s="83">
        <v>10</v>
      </c>
      <c r="B100" s="91" t="s">
        <v>142</v>
      </c>
      <c r="C100" s="83">
        <v>25</v>
      </c>
      <c r="D100" s="83">
        <v>25</v>
      </c>
      <c r="E100" s="83">
        <v>25</v>
      </c>
      <c r="F100" s="83">
        <v>25</v>
      </c>
      <c r="G100" s="83">
        <v>25</v>
      </c>
      <c r="H100" s="83">
        <v>50</v>
      </c>
    </row>
    <row r="101" spans="1:8" ht="35.25" customHeight="1">
      <c r="A101" s="82" t="s">
        <v>203</v>
      </c>
      <c r="B101" s="84" t="s">
        <v>204</v>
      </c>
      <c r="C101" s="97"/>
      <c r="D101" s="97"/>
      <c r="E101" s="97"/>
      <c r="F101" s="97"/>
      <c r="G101" s="97"/>
      <c r="H101" s="97"/>
    </row>
    <row r="102" spans="1:8" ht="35.25" customHeight="1">
      <c r="A102" s="83">
        <v>1</v>
      </c>
      <c r="B102" s="81" t="s">
        <v>144</v>
      </c>
      <c r="C102" s="83">
        <v>25</v>
      </c>
      <c r="D102" s="83">
        <v>50</v>
      </c>
      <c r="E102" s="83">
        <v>50</v>
      </c>
      <c r="F102" s="83">
        <v>50</v>
      </c>
      <c r="G102" s="83">
        <v>50</v>
      </c>
      <c r="H102" s="83">
        <v>50</v>
      </c>
    </row>
    <row r="103" spans="1:8" ht="35.25" customHeight="1">
      <c r="A103" s="83">
        <v>2</v>
      </c>
      <c r="B103" s="81" t="s">
        <v>145</v>
      </c>
      <c r="C103" s="83">
        <v>25</v>
      </c>
      <c r="D103" s="83">
        <v>25</v>
      </c>
      <c r="E103" s="83">
        <v>25</v>
      </c>
      <c r="F103" s="83">
        <v>25</v>
      </c>
      <c r="G103" s="83">
        <v>25</v>
      </c>
      <c r="H103" s="83">
        <v>50</v>
      </c>
    </row>
    <row r="104" spans="1:8" ht="35.25" customHeight="1">
      <c r="A104" s="83">
        <v>3</v>
      </c>
      <c r="B104" s="81" t="s">
        <v>146</v>
      </c>
      <c r="C104" s="83">
        <v>25</v>
      </c>
      <c r="D104" s="83">
        <v>50</v>
      </c>
      <c r="E104" s="83">
        <v>50</v>
      </c>
      <c r="F104" s="83">
        <v>50</v>
      </c>
      <c r="G104" s="83">
        <v>50</v>
      </c>
      <c r="H104" s="83">
        <v>50</v>
      </c>
    </row>
    <row r="105" spans="1:8" ht="35.25" customHeight="1">
      <c r="A105" s="83">
        <v>4</v>
      </c>
      <c r="B105" s="81" t="s">
        <v>147</v>
      </c>
      <c r="C105" s="83">
        <v>25</v>
      </c>
      <c r="D105" s="83">
        <v>50</v>
      </c>
      <c r="E105" s="83">
        <v>50</v>
      </c>
      <c r="F105" s="83">
        <v>50</v>
      </c>
      <c r="G105" s="83">
        <v>50</v>
      </c>
      <c r="H105" s="83">
        <v>50</v>
      </c>
    </row>
    <row r="106" spans="1:8" ht="35.25" customHeight="1">
      <c r="A106" s="86" t="s">
        <v>205</v>
      </c>
      <c r="B106" s="87" t="s">
        <v>206</v>
      </c>
      <c r="C106" s="83"/>
      <c r="D106" s="83"/>
      <c r="E106" s="83"/>
      <c r="F106" s="83"/>
      <c r="G106" s="83"/>
      <c r="H106" s="83"/>
    </row>
    <row r="107" spans="1:8" ht="35.25" customHeight="1">
      <c r="A107" s="83">
        <v>1</v>
      </c>
      <c r="B107" s="81" t="s">
        <v>98</v>
      </c>
      <c r="C107" s="83">
        <v>25</v>
      </c>
      <c r="D107" s="83">
        <v>25</v>
      </c>
      <c r="E107" s="83">
        <v>25</v>
      </c>
      <c r="F107" s="83">
        <v>25</v>
      </c>
      <c r="G107" s="83">
        <v>25</v>
      </c>
      <c r="H107" s="83">
        <v>25</v>
      </c>
    </row>
    <row r="108" spans="1:8" ht="35.25" customHeight="1">
      <c r="A108" s="83">
        <v>2</v>
      </c>
      <c r="B108" s="81" t="s">
        <v>100</v>
      </c>
      <c r="C108" s="83">
        <v>25</v>
      </c>
      <c r="D108" s="83">
        <v>50</v>
      </c>
      <c r="E108" s="83">
        <v>50</v>
      </c>
      <c r="F108" s="83">
        <v>50</v>
      </c>
      <c r="G108" s="83">
        <v>50</v>
      </c>
      <c r="H108" s="83">
        <v>50</v>
      </c>
    </row>
    <row r="109" spans="1:8" ht="35.25" customHeight="1">
      <c r="A109" s="83">
        <v>3</v>
      </c>
      <c r="B109" s="81" t="s">
        <v>101</v>
      </c>
      <c r="C109" s="83">
        <v>25</v>
      </c>
      <c r="D109" s="83">
        <v>50</v>
      </c>
      <c r="E109" s="83">
        <v>50</v>
      </c>
      <c r="F109" s="83">
        <v>50</v>
      </c>
      <c r="G109" s="83">
        <v>50</v>
      </c>
      <c r="H109" s="83">
        <v>50</v>
      </c>
    </row>
    <row r="110" spans="1:8" ht="29.25" customHeight="1">
      <c r="A110" s="83">
        <v>4</v>
      </c>
      <c r="B110" s="81" t="s">
        <v>102</v>
      </c>
      <c r="C110" s="83">
        <v>25</v>
      </c>
      <c r="D110" s="83">
        <v>25</v>
      </c>
      <c r="E110" s="83">
        <v>25</v>
      </c>
      <c r="F110" s="83">
        <v>25</v>
      </c>
      <c r="G110" s="83">
        <v>25</v>
      </c>
      <c r="H110" s="83">
        <v>50</v>
      </c>
    </row>
    <row r="111" spans="1:8" ht="29.25" customHeight="1">
      <c r="A111" s="83">
        <v>5</v>
      </c>
      <c r="B111" s="81" t="s">
        <v>103</v>
      </c>
      <c r="C111" s="83">
        <v>25</v>
      </c>
      <c r="D111" s="83">
        <v>25</v>
      </c>
      <c r="E111" s="83">
        <v>25</v>
      </c>
      <c r="F111" s="83">
        <v>25</v>
      </c>
      <c r="G111" s="83">
        <v>25</v>
      </c>
      <c r="H111" s="83">
        <v>50</v>
      </c>
    </row>
    <row r="112" spans="1:8" ht="29.25" customHeight="1">
      <c r="A112" s="83">
        <v>6</v>
      </c>
      <c r="B112" s="81" t="s">
        <v>104</v>
      </c>
      <c r="C112" s="83">
        <v>25</v>
      </c>
      <c r="D112" s="83">
        <v>25</v>
      </c>
      <c r="E112" s="83">
        <v>25</v>
      </c>
      <c r="F112" s="83">
        <v>25</v>
      </c>
      <c r="G112" s="83">
        <v>25</v>
      </c>
      <c r="H112" s="83">
        <v>25</v>
      </c>
    </row>
    <row r="113" spans="1:8" ht="29.25" customHeight="1">
      <c r="A113" s="83">
        <v>7</v>
      </c>
      <c r="B113" s="81" t="s">
        <v>105</v>
      </c>
      <c r="C113" s="83">
        <v>25</v>
      </c>
      <c r="D113" s="83">
        <v>25</v>
      </c>
      <c r="E113" s="83">
        <v>25</v>
      </c>
      <c r="F113" s="83">
        <v>25</v>
      </c>
      <c r="G113" s="83">
        <v>25</v>
      </c>
      <c r="H113" s="83">
        <v>50</v>
      </c>
    </row>
    <row r="114" spans="1:8" ht="29.25" customHeight="1">
      <c r="A114" s="83" t="s">
        <v>207</v>
      </c>
      <c r="B114" s="84" t="s">
        <v>217</v>
      </c>
      <c r="C114" s="97"/>
      <c r="D114" s="97"/>
      <c r="E114" s="97"/>
      <c r="F114" s="97"/>
      <c r="G114" s="97"/>
      <c r="H114" s="97"/>
    </row>
    <row r="115" spans="1:8" ht="29.25" customHeight="1">
      <c r="A115" s="83">
        <v>1</v>
      </c>
      <c r="B115" s="81" t="s">
        <v>165</v>
      </c>
      <c r="C115" s="83">
        <v>25</v>
      </c>
      <c r="D115" s="83">
        <v>25</v>
      </c>
      <c r="E115" s="83">
        <v>25</v>
      </c>
      <c r="F115" s="83">
        <v>25</v>
      </c>
      <c r="G115" s="83">
        <v>25</v>
      </c>
      <c r="H115" s="83">
        <v>25</v>
      </c>
    </row>
    <row r="116" spans="1:8" ht="29.25" customHeight="1">
      <c r="A116" s="83">
        <v>2</v>
      </c>
      <c r="B116" s="81" t="s">
        <v>167</v>
      </c>
      <c r="C116" s="83">
        <v>25</v>
      </c>
      <c r="D116" s="83">
        <v>25</v>
      </c>
      <c r="E116" s="83">
        <v>25</v>
      </c>
      <c r="F116" s="83">
        <v>25</v>
      </c>
      <c r="G116" s="83">
        <v>25</v>
      </c>
      <c r="H116" s="83">
        <v>25</v>
      </c>
    </row>
    <row r="117" spans="1:8" ht="29.25" customHeight="1">
      <c r="A117" s="83">
        <v>3</v>
      </c>
      <c r="B117" s="81" t="s">
        <v>168</v>
      </c>
      <c r="C117" s="83">
        <v>25</v>
      </c>
      <c r="D117" s="83">
        <v>25</v>
      </c>
      <c r="E117" s="83">
        <v>25</v>
      </c>
      <c r="F117" s="83">
        <v>25</v>
      </c>
      <c r="G117" s="83">
        <v>25</v>
      </c>
      <c r="H117" s="83">
        <v>25</v>
      </c>
    </row>
    <row r="118" spans="1:8" ht="29.25" customHeight="1">
      <c r="A118" s="83">
        <v>4</v>
      </c>
      <c r="B118" s="81" t="s">
        <v>169</v>
      </c>
      <c r="C118" s="83">
        <v>25</v>
      </c>
      <c r="D118" s="83">
        <v>25</v>
      </c>
      <c r="E118" s="83">
        <v>25</v>
      </c>
      <c r="F118" s="83">
        <v>25</v>
      </c>
      <c r="G118" s="83">
        <v>25</v>
      </c>
      <c r="H118" s="83">
        <v>25</v>
      </c>
    </row>
    <row r="119" spans="1:8" ht="29.25" customHeight="1">
      <c r="A119" s="83">
        <v>5</v>
      </c>
      <c r="B119" s="81" t="s">
        <v>170</v>
      </c>
      <c r="C119" s="83">
        <v>25</v>
      </c>
      <c r="D119" s="83">
        <v>25</v>
      </c>
      <c r="E119" s="83">
        <v>25</v>
      </c>
      <c r="F119" s="83">
        <v>25</v>
      </c>
      <c r="G119" s="83">
        <v>25</v>
      </c>
      <c r="H119" s="83">
        <v>25</v>
      </c>
    </row>
    <row r="120" spans="1:8" ht="29.25" customHeight="1">
      <c r="A120" s="82" t="s">
        <v>210</v>
      </c>
      <c r="B120" s="87" t="s">
        <v>83</v>
      </c>
      <c r="C120" s="98"/>
      <c r="D120" s="98"/>
      <c r="E120" s="98"/>
      <c r="F120" s="98"/>
      <c r="G120" s="98"/>
      <c r="H120" s="98"/>
    </row>
    <row r="121" spans="1:8" ht="29.25" customHeight="1">
      <c r="A121" s="83">
        <v>1</v>
      </c>
      <c r="B121" s="81" t="s">
        <v>83</v>
      </c>
      <c r="C121" s="83">
        <v>25</v>
      </c>
      <c r="D121" s="83">
        <v>25</v>
      </c>
      <c r="E121" s="83">
        <v>25</v>
      </c>
      <c r="F121" s="83">
        <v>25</v>
      </c>
      <c r="G121" s="83">
        <v>25</v>
      </c>
      <c r="H121" s="83">
        <v>25</v>
      </c>
    </row>
    <row r="122" spans="1:8" ht="29.25" customHeight="1">
      <c r="A122" s="83">
        <v>2</v>
      </c>
      <c r="B122" s="81" t="s">
        <v>107</v>
      </c>
      <c r="C122" s="83">
        <v>25</v>
      </c>
      <c r="D122" s="83">
        <v>25</v>
      </c>
      <c r="E122" s="83">
        <v>25</v>
      </c>
      <c r="F122" s="83">
        <v>25</v>
      </c>
      <c r="G122" s="83">
        <v>25</v>
      </c>
      <c r="H122" s="83">
        <v>25</v>
      </c>
    </row>
    <row r="123" spans="1:8" ht="29.25" customHeight="1">
      <c r="A123" s="82" t="s">
        <v>211</v>
      </c>
      <c r="B123" s="87" t="s">
        <v>212</v>
      </c>
      <c r="C123" s="83"/>
      <c r="D123" s="83"/>
      <c r="E123" s="83"/>
      <c r="F123" s="83"/>
      <c r="G123" s="83"/>
      <c r="H123" s="83"/>
    </row>
    <row r="124" spans="1:8" ht="29.25" customHeight="1">
      <c r="A124" s="83">
        <v>1</v>
      </c>
      <c r="B124" s="81" t="s">
        <v>218</v>
      </c>
      <c r="C124" s="83">
        <v>25</v>
      </c>
      <c r="D124" s="83">
        <v>25</v>
      </c>
      <c r="E124" s="83">
        <v>25</v>
      </c>
      <c r="F124" s="83">
        <v>25</v>
      </c>
      <c r="G124" s="83">
        <v>25</v>
      </c>
      <c r="H124" s="83">
        <v>25</v>
      </c>
    </row>
    <row r="125" spans="1:8" ht="29.25" customHeight="1">
      <c r="A125" s="83">
        <v>2</v>
      </c>
      <c r="B125" s="81" t="s">
        <v>112</v>
      </c>
      <c r="C125" s="83">
        <v>25</v>
      </c>
      <c r="D125" s="83">
        <v>25</v>
      </c>
      <c r="E125" s="83">
        <v>25</v>
      </c>
      <c r="F125" s="83">
        <v>25</v>
      </c>
      <c r="G125" s="83">
        <v>25</v>
      </c>
      <c r="H125" s="83">
        <v>25</v>
      </c>
    </row>
    <row r="126" spans="1:8" ht="29.25" customHeight="1">
      <c r="A126" s="83">
        <v>3</v>
      </c>
      <c r="B126" s="81" t="s">
        <v>113</v>
      </c>
      <c r="C126" s="83">
        <v>25</v>
      </c>
      <c r="D126" s="83">
        <v>25</v>
      </c>
      <c r="E126" s="83">
        <v>25</v>
      </c>
      <c r="F126" s="83">
        <v>25</v>
      </c>
      <c r="G126" s="83">
        <v>25</v>
      </c>
      <c r="H126" s="83">
        <v>25</v>
      </c>
    </row>
    <row r="127" spans="1:8" ht="29.25" customHeight="1">
      <c r="A127" s="83">
        <v>4</v>
      </c>
      <c r="B127" s="81" t="s">
        <v>114</v>
      </c>
      <c r="C127" s="83">
        <v>25</v>
      </c>
      <c r="D127" s="83">
        <v>25</v>
      </c>
      <c r="E127" s="83">
        <v>25</v>
      </c>
      <c r="F127" s="83">
        <v>25</v>
      </c>
      <c r="G127" s="83">
        <v>25</v>
      </c>
      <c r="H127" s="83">
        <v>25</v>
      </c>
    </row>
    <row r="128" spans="1:8" ht="29.25" customHeight="1">
      <c r="A128" s="83">
        <v>5</v>
      </c>
      <c r="B128" s="81" t="s">
        <v>116</v>
      </c>
      <c r="C128" s="83">
        <v>25</v>
      </c>
      <c r="D128" s="83">
        <v>25</v>
      </c>
      <c r="E128" s="83">
        <v>25</v>
      </c>
      <c r="F128" s="83">
        <v>25</v>
      </c>
      <c r="G128" s="83">
        <v>25</v>
      </c>
      <c r="H128" s="83">
        <v>25</v>
      </c>
    </row>
    <row r="129" spans="1:8" ht="29.25" customHeight="1">
      <c r="A129" s="83">
        <v>6</v>
      </c>
      <c r="B129" s="81" t="s">
        <v>219</v>
      </c>
      <c r="C129" s="83">
        <v>25</v>
      </c>
      <c r="D129" s="83">
        <v>25</v>
      </c>
      <c r="E129" s="83">
        <v>25</v>
      </c>
      <c r="F129" s="83">
        <v>25</v>
      </c>
      <c r="G129" s="83">
        <v>25</v>
      </c>
      <c r="H129" s="83">
        <v>25</v>
      </c>
    </row>
    <row r="130" spans="1:8" ht="29.25" customHeight="1">
      <c r="A130" s="83">
        <v>7</v>
      </c>
      <c r="B130" s="81" t="s">
        <v>118</v>
      </c>
      <c r="C130" s="83">
        <v>25</v>
      </c>
      <c r="D130" s="83">
        <v>25</v>
      </c>
      <c r="E130" s="83">
        <v>25</v>
      </c>
      <c r="F130" s="83">
        <v>25</v>
      </c>
      <c r="G130" s="83">
        <v>25</v>
      </c>
      <c r="H130" s="83">
        <v>25</v>
      </c>
    </row>
    <row r="131" spans="1:8" ht="29.25" customHeight="1">
      <c r="A131" s="83">
        <v>8</v>
      </c>
      <c r="B131" s="81" t="s">
        <v>119</v>
      </c>
      <c r="C131" s="83">
        <v>25</v>
      </c>
      <c r="D131" s="83">
        <v>25</v>
      </c>
      <c r="E131" s="83">
        <v>25</v>
      </c>
      <c r="F131" s="83">
        <v>25</v>
      </c>
      <c r="G131" s="83">
        <v>25</v>
      </c>
      <c r="H131" s="83">
        <v>25</v>
      </c>
    </row>
    <row r="132" spans="1:8" ht="29.25" customHeight="1">
      <c r="A132" s="83">
        <v>9</v>
      </c>
      <c r="B132" s="81" t="s">
        <v>120</v>
      </c>
      <c r="C132" s="83">
        <v>25</v>
      </c>
      <c r="D132" s="83">
        <v>25</v>
      </c>
      <c r="E132" s="83">
        <v>25</v>
      </c>
      <c r="F132" s="83">
        <v>25</v>
      </c>
      <c r="G132" s="83">
        <v>25</v>
      </c>
      <c r="H132" s="83">
        <v>25</v>
      </c>
    </row>
    <row r="133" spans="1:8" ht="29.25" customHeight="1">
      <c r="A133" s="83">
        <v>10</v>
      </c>
      <c r="B133" s="81" t="s">
        <v>121</v>
      </c>
      <c r="C133" s="83">
        <v>25</v>
      </c>
      <c r="D133" s="83">
        <v>25</v>
      </c>
      <c r="E133" s="83">
        <v>25</v>
      </c>
      <c r="F133" s="83">
        <v>25</v>
      </c>
      <c r="G133" s="83">
        <v>25</v>
      </c>
      <c r="H133" s="83">
        <v>25</v>
      </c>
    </row>
    <row r="134" spans="1:8" ht="29.25" customHeight="1">
      <c r="A134" s="82" t="s">
        <v>213</v>
      </c>
      <c r="B134" s="87" t="s">
        <v>171</v>
      </c>
      <c r="C134" s="83">
        <v>25</v>
      </c>
      <c r="D134" s="83">
        <v>25</v>
      </c>
      <c r="E134" s="83">
        <v>25</v>
      </c>
      <c r="F134" s="83">
        <v>25</v>
      </c>
      <c r="G134" s="83">
        <v>25</v>
      </c>
      <c r="H134" s="83">
        <v>25</v>
      </c>
    </row>
    <row r="135" spans="1:8" ht="26.25" customHeight="1">
      <c r="A135" s="82"/>
      <c r="B135" s="83" t="s">
        <v>231</v>
      </c>
      <c r="C135" s="100">
        <f t="shared" ref="C135:H135" si="1">SUM(C68:C134)</f>
        <v>1575</v>
      </c>
      <c r="D135" s="100">
        <f t="shared" si="1"/>
        <v>2000</v>
      </c>
      <c r="E135" s="100">
        <f t="shared" si="1"/>
        <v>2000</v>
      </c>
      <c r="F135" s="100">
        <f t="shared" si="1"/>
        <v>2000</v>
      </c>
      <c r="G135" s="100">
        <f t="shared" si="1"/>
        <v>2000</v>
      </c>
      <c r="H135" s="100">
        <f t="shared" si="1"/>
        <v>2500</v>
      </c>
    </row>
  </sheetData>
  <mergeCells count="5">
    <mergeCell ref="B3:E3"/>
    <mergeCell ref="B4:D4"/>
    <mergeCell ref="A1:A2"/>
    <mergeCell ref="B1:B2"/>
    <mergeCell ref="C1:H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J52"/>
  <sheetViews>
    <sheetView topLeftCell="A30" workbookViewId="0">
      <selection activeCell="D49" sqref="D49"/>
    </sheetView>
  </sheetViews>
  <sheetFormatPr defaultRowHeight="15"/>
  <cols>
    <col min="1" max="1" width="20.85546875" style="41" customWidth="1"/>
    <col min="2" max="2" width="22.28515625" style="41" bestFit="1" customWidth="1"/>
    <col min="3" max="3" width="18.28515625" style="41" bestFit="1" customWidth="1"/>
    <col min="4" max="4" width="21.7109375" style="41" bestFit="1" customWidth="1"/>
    <col min="5" max="5" width="41.42578125" style="41" customWidth="1"/>
    <col min="6" max="6" width="19.5703125" style="41" bestFit="1" customWidth="1"/>
    <col min="7" max="7" width="19.5703125" style="41" customWidth="1"/>
    <col min="8" max="8" width="19" style="41" customWidth="1"/>
    <col min="9" max="9" width="21.140625" style="41" bestFit="1" customWidth="1"/>
    <col min="10" max="10" width="21.7109375" style="41" bestFit="1" customWidth="1"/>
    <col min="11" max="16384" width="9.140625" style="41"/>
  </cols>
  <sheetData>
    <row r="2" spans="1:10" ht="37.5" customHeight="1">
      <c r="A2" s="41" t="s">
        <v>64</v>
      </c>
      <c r="B2" s="49">
        <v>61</v>
      </c>
    </row>
    <row r="3" spans="1:10" ht="15" customHeight="1">
      <c r="A3" s="41" t="s">
        <v>65</v>
      </c>
      <c r="B3" s="50">
        <f>SUM(B4:B5)</f>
        <v>244</v>
      </c>
    </row>
    <row r="4" spans="1:10">
      <c r="A4" s="42" t="s">
        <v>7</v>
      </c>
      <c r="B4" s="49">
        <v>61</v>
      </c>
    </row>
    <row r="5" spans="1:10">
      <c r="A5" s="42" t="s">
        <v>66</v>
      </c>
      <c r="B5" s="49">
        <f>61*3</f>
        <v>183</v>
      </c>
    </row>
    <row r="6" spans="1:10">
      <c r="A6" s="41" t="s">
        <v>67</v>
      </c>
      <c r="B6" s="49"/>
    </row>
    <row r="7" spans="1:10">
      <c r="A7" s="42" t="s">
        <v>68</v>
      </c>
      <c r="B7" s="49">
        <f>B2*35</f>
        <v>2135</v>
      </c>
    </row>
    <row r="8" spans="1:10">
      <c r="A8" s="42" t="s">
        <v>69</v>
      </c>
      <c r="B8" s="49">
        <f>B2*90</f>
        <v>5490</v>
      </c>
    </row>
    <row r="13" spans="1:10" ht="37.5" customHeight="1"/>
    <row r="16" spans="1:10" ht="18.75">
      <c r="A16" s="51" t="s">
        <v>70</v>
      </c>
      <c r="B16" s="51" t="s">
        <v>71</v>
      </c>
      <c r="C16" s="52">
        <v>2200000</v>
      </c>
      <c r="D16" s="52"/>
      <c r="E16" s="52">
        <f>C16*D16</f>
        <v>0</v>
      </c>
      <c r="F16" s="52"/>
      <c r="G16" s="52"/>
      <c r="H16" s="52"/>
      <c r="I16" s="52"/>
      <c r="J16" s="51"/>
    </row>
    <row r="17" spans="1:10" ht="18.75">
      <c r="A17" s="51" t="s">
        <v>72</v>
      </c>
      <c r="B17" s="51" t="s">
        <v>73</v>
      </c>
      <c r="C17" s="52">
        <v>8000000</v>
      </c>
      <c r="D17" s="52"/>
      <c r="E17" s="52"/>
      <c r="F17" s="52"/>
      <c r="G17" s="52"/>
      <c r="H17" s="52"/>
      <c r="I17" s="52"/>
      <c r="J17" s="51"/>
    </row>
    <row r="18" spans="1:10" ht="18.75">
      <c r="A18" s="51"/>
      <c r="B18" s="51" t="s">
        <v>74</v>
      </c>
      <c r="C18" s="52">
        <v>10000000</v>
      </c>
      <c r="D18" s="52"/>
      <c r="E18" s="52"/>
      <c r="F18" s="52"/>
      <c r="G18" s="52"/>
      <c r="H18" s="52"/>
      <c r="I18" s="52"/>
      <c r="J18" s="51"/>
    </row>
    <row r="19" spans="1:10" ht="18.75">
      <c r="A19" s="51" t="s">
        <v>75</v>
      </c>
      <c r="B19" s="51" t="s">
        <v>76</v>
      </c>
      <c r="C19" s="52">
        <v>464943300</v>
      </c>
      <c r="D19" s="52">
        <f>C19*20</f>
        <v>9298866000</v>
      </c>
      <c r="E19" s="52"/>
      <c r="F19" s="52"/>
      <c r="G19" s="52"/>
      <c r="H19" s="52"/>
      <c r="I19" s="52"/>
      <c r="J19" s="51"/>
    </row>
    <row r="20" spans="1:10" ht="18.75">
      <c r="A20" s="51"/>
      <c r="B20" s="51" t="s">
        <v>77</v>
      </c>
      <c r="C20" s="52"/>
      <c r="D20" s="52"/>
      <c r="E20" s="52"/>
      <c r="F20" s="52"/>
      <c r="G20" s="52"/>
      <c r="H20" s="52"/>
      <c r="I20" s="52"/>
      <c r="J20" s="51"/>
    </row>
    <row r="21" spans="1:10" ht="18.75">
      <c r="A21" s="51"/>
      <c r="B21" s="51" t="s">
        <v>78</v>
      </c>
      <c r="C21" s="52"/>
      <c r="D21" s="52"/>
      <c r="E21" s="52"/>
      <c r="F21" s="52"/>
      <c r="G21" s="52"/>
      <c r="H21" s="52"/>
      <c r="I21" s="52"/>
      <c r="J21" s="51"/>
    </row>
    <row r="22" spans="1:10" ht="18.75">
      <c r="A22" s="51"/>
      <c r="B22" s="51" t="s">
        <v>79</v>
      </c>
      <c r="C22" s="52">
        <v>797300000</v>
      </c>
      <c r="D22" s="52">
        <f>C22*10</f>
        <v>7973000000</v>
      </c>
      <c r="E22" s="52"/>
      <c r="F22" s="52"/>
      <c r="G22" s="52"/>
      <c r="H22" s="52"/>
      <c r="I22" s="52"/>
      <c r="J22" s="51"/>
    </row>
    <row r="23" spans="1:10" ht="18.75">
      <c r="A23" s="51"/>
      <c r="B23" s="51" t="s">
        <v>80</v>
      </c>
      <c r="C23" s="53" t="s">
        <v>220</v>
      </c>
      <c r="D23" s="52"/>
      <c r="E23" s="52"/>
      <c r="F23" s="52"/>
      <c r="G23" s="52"/>
      <c r="H23" s="52"/>
      <c r="I23" s="52"/>
      <c r="J23" s="51"/>
    </row>
    <row r="24" spans="1:10" ht="18.75">
      <c r="A24" s="51" t="s">
        <v>221</v>
      </c>
      <c r="B24" s="51"/>
      <c r="C24" s="52"/>
      <c r="D24" s="52"/>
      <c r="E24" s="52"/>
      <c r="F24" s="52"/>
      <c r="G24" s="52">
        <v>20000000</v>
      </c>
      <c r="H24" s="52" t="s">
        <v>81</v>
      </c>
      <c r="I24" s="52"/>
      <c r="J24" s="51"/>
    </row>
    <row r="25" spans="1:10" ht="18.75">
      <c r="A25" s="51" t="s">
        <v>82</v>
      </c>
      <c r="B25" s="51" t="s">
        <v>50</v>
      </c>
      <c r="C25" s="52">
        <v>7</v>
      </c>
      <c r="D25" s="52">
        <v>2</v>
      </c>
      <c r="E25" s="52">
        <f>C25*D25</f>
        <v>14</v>
      </c>
      <c r="F25" s="52">
        <v>122</v>
      </c>
      <c r="G25" s="52">
        <f>G24*C25</f>
        <v>140000000</v>
      </c>
      <c r="H25" s="52">
        <v>55</v>
      </c>
      <c r="I25" s="52">
        <f>C25*H25</f>
        <v>385</v>
      </c>
      <c r="J25" s="51"/>
    </row>
    <row r="26" spans="1:10" ht="18.75">
      <c r="A26" s="51"/>
      <c r="B26" s="51" t="s">
        <v>83</v>
      </c>
      <c r="C26" s="52">
        <v>2</v>
      </c>
      <c r="D26" s="52">
        <v>2</v>
      </c>
      <c r="E26" s="52">
        <f>C26*D26</f>
        <v>4</v>
      </c>
      <c r="F26" s="52">
        <v>4</v>
      </c>
      <c r="G26" s="52">
        <f>G24*C26</f>
        <v>40000000</v>
      </c>
      <c r="H26" s="52">
        <v>55</v>
      </c>
      <c r="I26" s="52">
        <f t="shared" ref="I26:I33" si="0">C26*H26</f>
        <v>110</v>
      </c>
      <c r="J26" s="51"/>
    </row>
    <row r="27" spans="1:10" ht="18.75">
      <c r="A27" s="51"/>
      <c r="B27" s="51" t="s">
        <v>84</v>
      </c>
      <c r="C27" s="52">
        <v>11</v>
      </c>
      <c r="D27" s="52">
        <v>2</v>
      </c>
      <c r="E27" s="52">
        <f t="shared" ref="E27:E33" si="1">C27*D27</f>
        <v>22</v>
      </c>
      <c r="F27" s="53">
        <f>F25*F26</f>
        <v>488</v>
      </c>
      <c r="G27" s="52">
        <f>G24*C27</f>
        <v>220000000</v>
      </c>
      <c r="H27" s="52">
        <v>55</v>
      </c>
      <c r="I27" s="52">
        <f t="shared" si="0"/>
        <v>605</v>
      </c>
      <c r="J27" s="51"/>
    </row>
    <row r="28" spans="1:10" ht="18.75">
      <c r="A28" s="51"/>
      <c r="B28" s="51" t="s">
        <v>85</v>
      </c>
      <c r="C28" s="52">
        <v>6</v>
      </c>
      <c r="D28" s="52">
        <v>2</v>
      </c>
      <c r="E28" s="52">
        <f t="shared" si="1"/>
        <v>12</v>
      </c>
      <c r="F28" s="52"/>
      <c r="G28" s="52">
        <f>G24*C28</f>
        <v>120000000</v>
      </c>
      <c r="H28" s="52">
        <v>55</v>
      </c>
      <c r="I28" s="52">
        <f t="shared" si="0"/>
        <v>330</v>
      </c>
      <c r="J28" s="51"/>
    </row>
    <row r="29" spans="1:10" ht="18.75">
      <c r="A29" s="51"/>
      <c r="B29" s="51" t="s">
        <v>86</v>
      </c>
      <c r="C29" s="52">
        <v>10</v>
      </c>
      <c r="D29" s="52">
        <v>2</v>
      </c>
      <c r="E29" s="52">
        <f t="shared" si="1"/>
        <v>20</v>
      </c>
      <c r="F29" s="52"/>
      <c r="G29" s="52">
        <f>G24*C29</f>
        <v>200000000</v>
      </c>
      <c r="H29" s="52">
        <v>55</v>
      </c>
      <c r="I29" s="52">
        <f t="shared" si="0"/>
        <v>550</v>
      </c>
      <c r="J29" s="51"/>
    </row>
    <row r="30" spans="1:10" ht="18.75">
      <c r="A30" s="51"/>
      <c r="B30" s="51" t="s">
        <v>87</v>
      </c>
      <c r="C30" s="52">
        <v>4</v>
      </c>
      <c r="D30" s="52">
        <v>2</v>
      </c>
      <c r="E30" s="52">
        <f t="shared" si="1"/>
        <v>8</v>
      </c>
      <c r="F30" s="52"/>
      <c r="G30" s="52">
        <f>G24*C30</f>
        <v>80000000</v>
      </c>
      <c r="H30" s="52">
        <v>55</v>
      </c>
      <c r="I30" s="52">
        <f t="shared" si="0"/>
        <v>220</v>
      </c>
      <c r="J30" s="51"/>
    </row>
    <row r="31" spans="1:10" ht="18.75">
      <c r="A31" s="51"/>
      <c r="B31" s="51" t="s">
        <v>88</v>
      </c>
      <c r="C31" s="52">
        <v>14</v>
      </c>
      <c r="D31" s="52">
        <v>2</v>
      </c>
      <c r="E31" s="52">
        <f t="shared" si="1"/>
        <v>28</v>
      </c>
      <c r="F31" s="52"/>
      <c r="G31" s="52">
        <f>G24*C31</f>
        <v>280000000</v>
      </c>
      <c r="H31" s="52">
        <v>55</v>
      </c>
      <c r="I31" s="52">
        <f t="shared" si="0"/>
        <v>770</v>
      </c>
      <c r="J31" s="51"/>
    </row>
    <row r="32" spans="1:10" ht="18.75">
      <c r="A32" s="51"/>
      <c r="B32" s="51" t="s">
        <v>47</v>
      </c>
      <c r="C32" s="52">
        <v>5</v>
      </c>
      <c r="D32" s="52">
        <v>2</v>
      </c>
      <c r="E32" s="52">
        <f t="shared" si="1"/>
        <v>10</v>
      </c>
      <c r="F32" s="52"/>
      <c r="G32" s="52">
        <f>G24*C32</f>
        <v>100000000</v>
      </c>
      <c r="H32" s="52">
        <v>55</v>
      </c>
      <c r="I32" s="52">
        <f t="shared" si="0"/>
        <v>275</v>
      </c>
      <c r="J32" s="51"/>
    </row>
    <row r="33" spans="1:10" ht="18.75">
      <c r="A33" s="51"/>
      <c r="B33" s="51" t="s">
        <v>89</v>
      </c>
      <c r="C33" s="52">
        <v>1</v>
      </c>
      <c r="D33" s="52">
        <v>2</v>
      </c>
      <c r="E33" s="52">
        <f t="shared" si="1"/>
        <v>2</v>
      </c>
      <c r="F33" s="52"/>
      <c r="G33" s="52">
        <f>G24*C33</f>
        <v>20000000</v>
      </c>
      <c r="H33" s="52">
        <v>55</v>
      </c>
      <c r="I33" s="52">
        <f t="shared" si="0"/>
        <v>55</v>
      </c>
      <c r="J33" s="51"/>
    </row>
    <row r="34" spans="1:10" ht="18.75">
      <c r="A34" s="51"/>
      <c r="B34" s="51"/>
      <c r="C34" s="52">
        <f>SUM(C25:C33)</f>
        <v>60</v>
      </c>
      <c r="D34" s="52"/>
      <c r="E34" s="53">
        <f>SUM(E25:E33)</f>
        <v>120</v>
      </c>
      <c r="F34" s="52"/>
      <c r="G34" s="53">
        <f>SUM(G24:G33)</f>
        <v>1220000000</v>
      </c>
      <c r="H34" s="52">
        <f>SUM(H25:H33)</f>
        <v>495</v>
      </c>
      <c r="I34" s="52">
        <f>SUM(I25:I33)</f>
        <v>3300</v>
      </c>
      <c r="J34" s="53">
        <v>1240000000</v>
      </c>
    </row>
    <row r="35" spans="1:10" ht="18.75">
      <c r="A35" s="51"/>
      <c r="B35" s="51"/>
      <c r="C35" s="52"/>
      <c r="D35" s="52"/>
      <c r="E35" s="56" t="s">
        <v>222</v>
      </c>
      <c r="F35" s="52"/>
      <c r="G35" s="52"/>
      <c r="H35" s="52" t="s">
        <v>223</v>
      </c>
      <c r="I35" s="53"/>
      <c r="J35" s="57">
        <f>J34+G34</f>
        <v>2460000000</v>
      </c>
    </row>
    <row r="36" spans="1:10" ht="18.75">
      <c r="A36" s="51"/>
      <c r="B36" s="51"/>
      <c r="C36" s="53" t="s">
        <v>224</v>
      </c>
      <c r="D36" s="52"/>
      <c r="E36" s="53"/>
      <c r="F36" s="52"/>
      <c r="G36" s="52"/>
      <c r="H36" s="52"/>
      <c r="I36" s="53"/>
      <c r="J36" s="51"/>
    </row>
    <row r="37" spans="1:10" ht="18.75">
      <c r="A37" s="51" t="s">
        <v>82</v>
      </c>
      <c r="B37" s="51"/>
      <c r="C37" s="52" t="s">
        <v>225</v>
      </c>
      <c r="D37" s="52">
        <v>6</v>
      </c>
      <c r="E37" s="52">
        <v>20000000</v>
      </c>
      <c r="F37" s="52">
        <f>E37*D37</f>
        <v>120000000</v>
      </c>
      <c r="G37" s="52"/>
      <c r="H37" s="52"/>
      <c r="I37" s="52"/>
      <c r="J37" s="51"/>
    </row>
    <row r="38" spans="1:10" ht="18.75">
      <c r="A38" s="51"/>
      <c r="B38" s="54" t="s">
        <v>226</v>
      </c>
      <c r="C38" s="52" t="s">
        <v>227</v>
      </c>
      <c r="D38" s="52">
        <v>4</v>
      </c>
      <c r="E38" s="52">
        <v>683400000</v>
      </c>
      <c r="F38" s="52">
        <f>E38*D38</f>
        <v>2733600000</v>
      </c>
      <c r="G38" s="52"/>
      <c r="H38" s="52"/>
      <c r="I38" s="52"/>
      <c r="J38" s="51"/>
    </row>
    <row r="39" spans="1:10" ht="18.75">
      <c r="A39" s="51"/>
      <c r="B39" s="54"/>
      <c r="C39" s="52" t="s">
        <v>228</v>
      </c>
      <c r="D39" s="52">
        <v>5</v>
      </c>
      <c r="E39" s="52">
        <v>683400000</v>
      </c>
      <c r="F39" s="52">
        <f>E39*D39</f>
        <v>3417000000</v>
      </c>
      <c r="G39" s="52"/>
      <c r="H39" s="52"/>
      <c r="I39" s="52"/>
      <c r="J39" s="51"/>
    </row>
    <row r="40" spans="1:10" ht="18.75">
      <c r="A40" s="51"/>
      <c r="B40" s="54"/>
      <c r="C40" s="52"/>
      <c r="D40" s="52"/>
      <c r="E40" s="52"/>
      <c r="F40" s="53">
        <f>F37+F38+F39</f>
        <v>6270600000</v>
      </c>
      <c r="G40" s="52"/>
      <c r="H40" s="52"/>
      <c r="I40" s="52"/>
      <c r="J40" s="51"/>
    </row>
    <row r="41" spans="1:10" ht="18.75">
      <c r="A41" s="51"/>
      <c r="B41" s="54"/>
      <c r="C41" s="52"/>
      <c r="D41" s="52"/>
      <c r="E41" s="52" t="s">
        <v>229</v>
      </c>
      <c r="F41" s="53">
        <f>F40+J35</f>
        <v>8730600000</v>
      </c>
      <c r="G41" s="52"/>
      <c r="H41" s="52"/>
      <c r="I41" s="52"/>
      <c r="J41" s="51"/>
    </row>
    <row r="42" spans="1:10" ht="18.75">
      <c r="A42" s="51"/>
      <c r="B42" s="54"/>
      <c r="C42" s="52"/>
      <c r="D42" s="52"/>
      <c r="E42" s="55"/>
      <c r="F42" s="52"/>
      <c r="G42" s="52"/>
      <c r="H42" s="52"/>
      <c r="I42" s="52"/>
      <c r="J42" s="51"/>
    </row>
    <row r="43" spans="1:10" ht="18.75">
      <c r="A43" s="51" t="s">
        <v>250</v>
      </c>
      <c r="B43" s="54"/>
      <c r="C43" s="52"/>
      <c r="D43" s="52"/>
      <c r="E43" s="52"/>
      <c r="F43" s="52"/>
      <c r="G43" s="52"/>
      <c r="H43" s="52"/>
      <c r="I43" s="52"/>
      <c r="J43" s="51"/>
    </row>
    <row r="44" spans="1:10" ht="18.75">
      <c r="A44" s="51"/>
      <c r="B44" s="52">
        <v>1000</v>
      </c>
      <c r="C44" s="52">
        <v>60</v>
      </c>
      <c r="D44" s="52">
        <f>B44*C44*20000</f>
        <v>1200000000</v>
      </c>
      <c r="E44" s="52"/>
      <c r="F44" s="52"/>
      <c r="G44" s="52"/>
      <c r="H44" s="52"/>
      <c r="I44" s="52"/>
      <c r="J44" s="51"/>
    </row>
    <row r="45" spans="1:10" ht="18.75">
      <c r="A45" s="51"/>
      <c r="B45" s="52">
        <v>30</v>
      </c>
      <c r="C45" s="52">
        <v>5400</v>
      </c>
      <c r="D45" s="52">
        <f>B45*C45*20000</f>
        <v>3240000000</v>
      </c>
      <c r="E45" s="52"/>
      <c r="F45" s="52"/>
      <c r="G45" s="52"/>
      <c r="H45" s="52"/>
      <c r="I45" s="52"/>
      <c r="J45" s="51"/>
    </row>
    <row r="46" spans="1:10" ht="18.75">
      <c r="A46" s="51" t="s">
        <v>251</v>
      </c>
      <c r="B46" s="52">
        <v>20000000</v>
      </c>
      <c r="C46" s="52">
        <v>9</v>
      </c>
      <c r="D46" s="52">
        <f>B46*C46</f>
        <v>180000000</v>
      </c>
      <c r="E46" s="52"/>
      <c r="F46" s="52"/>
      <c r="G46" s="52"/>
      <c r="H46" s="52"/>
      <c r="I46" s="52"/>
      <c r="J46" s="51"/>
    </row>
    <row r="47" spans="1:10" ht="18.75">
      <c r="A47" s="51"/>
      <c r="B47" s="54">
        <v>683400000</v>
      </c>
      <c r="C47" s="52">
        <v>9</v>
      </c>
      <c r="D47" s="53">
        <f>B47*C47</f>
        <v>6150600000</v>
      </c>
      <c r="E47" s="52"/>
      <c r="F47" s="52"/>
      <c r="G47" s="52"/>
      <c r="H47" s="52"/>
      <c r="I47" s="52"/>
      <c r="J47" s="51"/>
    </row>
    <row r="48" spans="1:10" ht="18.75">
      <c r="A48" s="51"/>
      <c r="B48" s="54"/>
      <c r="C48" s="52"/>
      <c r="D48" s="52">
        <f>SUM(D44:D47)</f>
        <v>10770600000</v>
      </c>
      <c r="E48" s="52"/>
      <c r="F48" s="52"/>
      <c r="G48" s="52"/>
      <c r="H48" s="52"/>
      <c r="I48" s="52"/>
      <c r="J48" s="51"/>
    </row>
    <row r="49" spans="1:10" ht="18.75">
      <c r="A49" s="51"/>
      <c r="B49" s="54"/>
      <c r="C49" s="52"/>
      <c r="D49" s="52"/>
      <c r="E49" s="52"/>
      <c r="F49" s="52"/>
      <c r="G49" s="52"/>
      <c r="H49" s="52"/>
      <c r="I49" s="52"/>
      <c r="J49" s="51"/>
    </row>
    <row r="50" spans="1:10" ht="18.75">
      <c r="A50" s="51"/>
      <c r="B50" s="54"/>
      <c r="C50" s="52"/>
      <c r="D50" s="52"/>
      <c r="E50" s="52"/>
      <c r="F50" s="52"/>
      <c r="G50" s="52"/>
      <c r="H50" s="52"/>
      <c r="I50" s="52"/>
      <c r="J50" s="51"/>
    </row>
    <row r="51" spans="1:10" ht="18.75">
      <c r="A51" s="51"/>
      <c r="B51" s="54"/>
      <c r="C51" s="52"/>
      <c r="D51" s="52"/>
      <c r="E51" s="52"/>
      <c r="F51" s="52"/>
      <c r="G51" s="52"/>
      <c r="H51" s="52"/>
      <c r="I51" s="52"/>
      <c r="J51" s="51"/>
    </row>
    <row r="52" spans="1:10" ht="18.75">
      <c r="A52" s="51"/>
      <c r="B52" s="54"/>
      <c r="C52" s="52"/>
      <c r="D52" s="52"/>
      <c r="E52" s="52"/>
      <c r="F52" s="52"/>
      <c r="G52" s="52"/>
      <c r="H52" s="52"/>
      <c r="I52" s="52"/>
      <c r="J52" s="5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3:I102"/>
  <sheetViews>
    <sheetView topLeftCell="A58" workbookViewId="0">
      <selection activeCell="C21" sqref="C21"/>
    </sheetView>
  </sheetViews>
  <sheetFormatPr defaultRowHeight="15"/>
  <cols>
    <col min="1" max="1" width="18.140625" customWidth="1"/>
    <col min="2" max="2" width="13" customWidth="1"/>
    <col min="3" max="3" width="25" customWidth="1"/>
    <col min="4" max="4" width="15.42578125" customWidth="1"/>
    <col min="5" max="5" width="37.140625" customWidth="1"/>
    <col min="6" max="6" width="24.42578125" customWidth="1"/>
  </cols>
  <sheetData>
    <row r="3" spans="1:9" ht="18.75">
      <c r="A3" s="26" t="s">
        <v>70</v>
      </c>
      <c r="B3" s="26" t="s">
        <v>71</v>
      </c>
      <c r="C3" s="27">
        <v>2200000</v>
      </c>
      <c r="D3" s="27"/>
      <c r="E3" s="27">
        <f>C3*D3</f>
        <v>0</v>
      </c>
      <c r="F3" s="27"/>
      <c r="G3" s="27"/>
      <c r="H3" s="27"/>
      <c r="I3" s="26"/>
    </row>
    <row r="4" spans="1:9" ht="18.75">
      <c r="A4" s="26" t="s">
        <v>72</v>
      </c>
      <c r="B4" s="26" t="s">
        <v>73</v>
      </c>
      <c r="C4" s="27">
        <v>8000000</v>
      </c>
      <c r="D4" s="27"/>
      <c r="E4" s="27"/>
      <c r="F4" s="27"/>
      <c r="G4" s="27"/>
      <c r="H4" s="27"/>
      <c r="I4" s="26"/>
    </row>
    <row r="5" spans="1:9" ht="18.75">
      <c r="A5" s="26"/>
      <c r="B5" s="26" t="s">
        <v>74</v>
      </c>
      <c r="C5" s="27">
        <v>10000000</v>
      </c>
      <c r="D5" s="27"/>
      <c r="E5" s="27"/>
      <c r="F5" s="27"/>
      <c r="G5" s="27"/>
      <c r="H5" s="27"/>
      <c r="I5" s="26"/>
    </row>
    <row r="6" spans="1:9" ht="18.75">
      <c r="A6" s="26" t="s">
        <v>75</v>
      </c>
      <c r="B6" s="26" t="s">
        <v>76</v>
      </c>
      <c r="C6" s="27">
        <v>464943300</v>
      </c>
      <c r="D6" s="27"/>
      <c r="E6" s="27"/>
      <c r="F6" s="27"/>
      <c r="G6" s="27"/>
      <c r="H6" s="27"/>
      <c r="I6" s="26"/>
    </row>
    <row r="7" spans="1:9" ht="18.75">
      <c r="A7" s="26"/>
      <c r="B7" s="26" t="s">
        <v>77</v>
      </c>
      <c r="C7" s="27"/>
      <c r="D7" s="27"/>
      <c r="E7" s="27"/>
      <c r="F7" s="27"/>
      <c r="G7" s="27"/>
      <c r="H7" s="27"/>
      <c r="I7" s="26"/>
    </row>
    <row r="8" spans="1:9" ht="18.75">
      <c r="A8" s="26"/>
      <c r="B8" s="26" t="s">
        <v>78</v>
      </c>
      <c r="C8" s="27"/>
      <c r="D8" s="27"/>
      <c r="E8" s="27"/>
      <c r="F8" s="27"/>
      <c r="G8" s="27"/>
      <c r="H8" s="27"/>
      <c r="I8" s="26"/>
    </row>
    <row r="9" spans="1:9" ht="18.75">
      <c r="A9" s="26"/>
      <c r="B9" s="26" t="s">
        <v>79</v>
      </c>
      <c r="C9" s="27">
        <v>797300000</v>
      </c>
      <c r="D9" s="27"/>
      <c r="E9" s="27"/>
      <c r="F9" s="27"/>
      <c r="G9" s="27"/>
      <c r="H9" s="27"/>
      <c r="I9" s="26"/>
    </row>
    <row r="10" spans="1:9" ht="18.75">
      <c r="A10" s="26"/>
      <c r="B10" s="26" t="s">
        <v>80</v>
      </c>
      <c r="C10" s="27"/>
      <c r="D10" s="27"/>
      <c r="E10" s="27"/>
      <c r="F10" s="27"/>
      <c r="G10" s="27"/>
      <c r="H10" s="27"/>
      <c r="I10" s="26"/>
    </row>
    <row r="11" spans="1:9" ht="18.75">
      <c r="A11" s="26"/>
      <c r="B11" s="26"/>
      <c r="C11" s="27"/>
      <c r="D11" s="27"/>
      <c r="E11" s="27"/>
      <c r="F11" s="27"/>
      <c r="G11" s="27" t="s">
        <v>81</v>
      </c>
      <c r="H11" s="27"/>
      <c r="I11" s="26"/>
    </row>
    <row r="12" spans="1:9" ht="18.75">
      <c r="A12" s="26" t="s">
        <v>82</v>
      </c>
      <c r="B12" s="26" t="s">
        <v>50</v>
      </c>
      <c r="C12" s="27">
        <v>7</v>
      </c>
      <c r="D12" s="27">
        <v>2</v>
      </c>
      <c r="E12" s="27">
        <f>C12*D12</f>
        <v>14</v>
      </c>
      <c r="F12" s="27">
        <v>122</v>
      </c>
      <c r="G12" s="27">
        <v>50</v>
      </c>
      <c r="H12" s="27">
        <f>C12*G12</f>
        <v>350</v>
      </c>
      <c r="I12" s="26"/>
    </row>
    <row r="13" spans="1:9" ht="18.75">
      <c r="A13" s="26"/>
      <c r="B13" s="26" t="s">
        <v>83</v>
      </c>
      <c r="C13" s="27">
        <v>2</v>
      </c>
      <c r="D13" s="27">
        <v>2</v>
      </c>
      <c r="E13" s="27">
        <f>C13*D13</f>
        <v>4</v>
      </c>
      <c r="F13" s="27">
        <v>4</v>
      </c>
      <c r="G13" s="27">
        <v>50</v>
      </c>
      <c r="H13" s="27">
        <f t="shared" ref="H13:H20" si="0">C13*G13</f>
        <v>100</v>
      </c>
      <c r="I13" s="26"/>
    </row>
    <row r="14" spans="1:9" ht="18.75">
      <c r="A14" s="26"/>
      <c r="B14" s="26" t="s">
        <v>84</v>
      </c>
      <c r="C14" s="27">
        <v>11</v>
      </c>
      <c r="D14" s="27">
        <v>2</v>
      </c>
      <c r="E14" s="27">
        <f t="shared" ref="E14:E20" si="1">C14*D14</f>
        <v>22</v>
      </c>
      <c r="F14" s="28">
        <f>F12*F13</f>
        <v>488</v>
      </c>
      <c r="G14" s="27">
        <v>50</v>
      </c>
      <c r="H14" s="27">
        <f t="shared" si="0"/>
        <v>550</v>
      </c>
      <c r="I14" s="26"/>
    </row>
    <row r="15" spans="1:9" ht="18.75">
      <c r="A15" s="26"/>
      <c r="B15" s="26" t="s">
        <v>85</v>
      </c>
      <c r="C15" s="27">
        <v>6</v>
      </c>
      <c r="D15" s="27">
        <v>2</v>
      </c>
      <c r="E15" s="27">
        <f t="shared" si="1"/>
        <v>12</v>
      </c>
      <c r="F15" s="27"/>
      <c r="G15" s="27">
        <v>50</v>
      </c>
      <c r="H15" s="27">
        <f t="shared" si="0"/>
        <v>300</v>
      </c>
      <c r="I15" s="26"/>
    </row>
    <row r="16" spans="1:9" ht="18.75">
      <c r="A16" s="26"/>
      <c r="B16" s="26" t="s">
        <v>86</v>
      </c>
      <c r="C16" s="27">
        <v>11</v>
      </c>
      <c r="D16" s="27">
        <v>2</v>
      </c>
      <c r="E16" s="27">
        <f t="shared" si="1"/>
        <v>22</v>
      </c>
      <c r="F16" s="27"/>
      <c r="G16" s="27">
        <v>50</v>
      </c>
      <c r="H16" s="27">
        <f t="shared" si="0"/>
        <v>550</v>
      </c>
      <c r="I16" s="26"/>
    </row>
    <row r="17" spans="1:9" ht="18.75">
      <c r="A17" s="26"/>
      <c r="B17" s="26" t="s">
        <v>87</v>
      </c>
      <c r="C17" s="27">
        <v>4</v>
      </c>
      <c r="D17" s="27">
        <v>2</v>
      </c>
      <c r="E17" s="27">
        <f t="shared" si="1"/>
        <v>8</v>
      </c>
      <c r="F17" s="27"/>
      <c r="G17" s="27">
        <v>50</v>
      </c>
      <c r="H17" s="27">
        <f t="shared" si="0"/>
        <v>200</v>
      </c>
      <c r="I17" s="26"/>
    </row>
    <row r="18" spans="1:9" ht="18.75">
      <c r="A18" s="26"/>
      <c r="B18" s="26" t="s">
        <v>88</v>
      </c>
      <c r="C18" s="27">
        <v>14</v>
      </c>
      <c r="D18" s="27">
        <v>2</v>
      </c>
      <c r="E18" s="27">
        <f t="shared" si="1"/>
        <v>28</v>
      </c>
      <c r="F18" s="27"/>
      <c r="G18" s="27">
        <v>50</v>
      </c>
      <c r="H18" s="27">
        <f t="shared" si="0"/>
        <v>700</v>
      </c>
      <c r="I18" s="26"/>
    </row>
    <row r="19" spans="1:9" ht="18.75">
      <c r="A19" s="26"/>
      <c r="B19" s="26" t="s">
        <v>47</v>
      </c>
      <c r="C19" s="27">
        <v>5</v>
      </c>
      <c r="D19" s="27">
        <v>2</v>
      </c>
      <c r="E19" s="27">
        <f t="shared" si="1"/>
        <v>10</v>
      </c>
      <c r="F19" s="27"/>
      <c r="G19" s="27">
        <v>50</v>
      </c>
      <c r="H19" s="27">
        <f t="shared" si="0"/>
        <v>250</v>
      </c>
      <c r="I19" s="26"/>
    </row>
    <row r="20" spans="1:9" ht="18.75">
      <c r="A20" s="26"/>
      <c r="B20" s="26" t="s">
        <v>89</v>
      </c>
      <c r="C20" s="27">
        <v>1</v>
      </c>
      <c r="D20" s="27">
        <v>2</v>
      </c>
      <c r="E20" s="27">
        <f t="shared" si="1"/>
        <v>2</v>
      </c>
      <c r="F20" s="27"/>
      <c r="G20" s="27">
        <v>50</v>
      </c>
      <c r="H20" s="27">
        <f t="shared" si="0"/>
        <v>50</v>
      </c>
      <c r="I20" s="26"/>
    </row>
    <row r="21" spans="1:9" ht="18.75">
      <c r="A21" s="26"/>
      <c r="B21" s="26"/>
      <c r="C21" s="27"/>
      <c r="D21" s="27"/>
      <c r="E21" s="28">
        <f>SUM(E12:E20)</f>
        <v>122</v>
      </c>
      <c r="F21" s="27"/>
      <c r="G21" s="27"/>
      <c r="H21" s="28">
        <f>SUM(H12:H20)</f>
        <v>3050</v>
      </c>
      <c r="I21" s="26"/>
    </row>
    <row r="22" spans="1:9" ht="18.75">
      <c r="A22" s="26" t="s">
        <v>90</v>
      </c>
      <c r="B22" s="26"/>
      <c r="C22" s="27"/>
      <c r="D22" s="27"/>
      <c r="E22" s="27"/>
      <c r="F22" s="27"/>
      <c r="G22" s="27"/>
      <c r="H22" s="27"/>
      <c r="I22" s="26"/>
    </row>
    <row r="23" spans="1:9" ht="18.75">
      <c r="A23" s="26"/>
      <c r="B23" s="29"/>
      <c r="C23" s="27"/>
      <c r="D23" s="27"/>
      <c r="E23" s="27"/>
      <c r="F23" s="27"/>
      <c r="G23" s="27"/>
      <c r="H23" s="27"/>
      <c r="I23" s="26"/>
    </row>
    <row r="24" spans="1:9" ht="18.75">
      <c r="A24" s="26"/>
      <c r="B24" s="30"/>
      <c r="C24" s="27"/>
      <c r="D24" s="27"/>
      <c r="E24" s="27"/>
      <c r="F24" s="27"/>
      <c r="G24" s="27"/>
      <c r="H24" s="27"/>
      <c r="I24" s="26"/>
    </row>
    <row r="25" spans="1:9" ht="18.75">
      <c r="A25" s="142" t="s">
        <v>91</v>
      </c>
      <c r="B25" s="144" t="s">
        <v>92</v>
      </c>
      <c r="C25" s="144"/>
      <c r="D25" s="144"/>
      <c r="E25" s="144"/>
      <c r="F25" s="142" t="s">
        <v>93</v>
      </c>
      <c r="G25" s="26"/>
      <c r="H25" s="26"/>
      <c r="I25" s="26"/>
    </row>
    <row r="26" spans="1:9" ht="18.75">
      <c r="A26" s="143"/>
      <c r="B26" s="31" t="s">
        <v>94</v>
      </c>
      <c r="C26" s="31" t="s">
        <v>95</v>
      </c>
      <c r="D26" s="31" t="s">
        <v>94</v>
      </c>
      <c r="E26" s="31" t="s">
        <v>96</v>
      </c>
      <c r="F26" s="143"/>
      <c r="G26" s="26"/>
      <c r="H26" s="26"/>
      <c r="I26" s="26"/>
    </row>
    <row r="27" spans="1:9" ht="18.75">
      <c r="A27" s="32" t="s">
        <v>97</v>
      </c>
      <c r="B27" s="32"/>
      <c r="C27" s="32"/>
      <c r="D27" s="32"/>
      <c r="E27" s="32"/>
      <c r="F27" s="32"/>
      <c r="G27" s="26"/>
      <c r="H27" s="26"/>
      <c r="I27" s="26"/>
    </row>
    <row r="28" spans="1:9" ht="15.75">
      <c r="A28" s="32"/>
      <c r="B28" s="32">
        <v>25</v>
      </c>
      <c r="C28" s="32" t="s">
        <v>98</v>
      </c>
      <c r="D28" s="32">
        <v>25</v>
      </c>
      <c r="E28" s="32" t="s">
        <v>99</v>
      </c>
      <c r="F28" s="32"/>
    </row>
    <row r="29" spans="1:9" ht="15.75">
      <c r="A29" s="32"/>
      <c r="B29" s="32">
        <v>25</v>
      </c>
      <c r="C29" s="32" t="s">
        <v>100</v>
      </c>
      <c r="D29" s="32">
        <v>25</v>
      </c>
      <c r="E29" s="32" t="s">
        <v>100</v>
      </c>
      <c r="F29" s="32"/>
    </row>
    <row r="30" spans="1:9" ht="15.75">
      <c r="A30" s="32"/>
      <c r="B30" s="32">
        <v>25</v>
      </c>
      <c r="C30" s="32" t="s">
        <v>101</v>
      </c>
      <c r="D30" s="32">
        <v>25</v>
      </c>
      <c r="E30" s="32" t="s">
        <v>101</v>
      </c>
      <c r="F30" s="32"/>
    </row>
    <row r="31" spans="1:9" ht="15.75">
      <c r="A31" s="32"/>
      <c r="B31" s="32">
        <v>25</v>
      </c>
      <c r="C31" s="33" t="s">
        <v>102</v>
      </c>
      <c r="D31" s="32">
        <v>50</v>
      </c>
      <c r="E31" s="32" t="s">
        <v>102</v>
      </c>
      <c r="F31" s="32"/>
    </row>
    <row r="32" spans="1:9" ht="15.75">
      <c r="A32" s="32"/>
      <c r="B32" s="32">
        <v>25</v>
      </c>
      <c r="C32" s="34" t="s">
        <v>103</v>
      </c>
      <c r="D32" s="32">
        <v>25</v>
      </c>
      <c r="E32" s="32" t="s">
        <v>103</v>
      </c>
      <c r="F32" s="32"/>
    </row>
    <row r="33" spans="1:6" ht="15.75">
      <c r="A33" s="32"/>
      <c r="B33" s="32">
        <v>25</v>
      </c>
      <c r="C33" s="32" t="s">
        <v>104</v>
      </c>
      <c r="D33" s="32">
        <v>25</v>
      </c>
      <c r="E33" s="32" t="s">
        <v>104</v>
      </c>
      <c r="F33" s="32"/>
    </row>
    <row r="34" spans="1:6" ht="15.75">
      <c r="A34" s="32"/>
      <c r="B34" s="32">
        <v>25</v>
      </c>
      <c r="C34" s="32" t="s">
        <v>105</v>
      </c>
      <c r="D34" s="32">
        <v>25</v>
      </c>
      <c r="E34" s="32" t="s">
        <v>105</v>
      </c>
      <c r="F34" s="32"/>
    </row>
    <row r="35" spans="1:6" ht="15.75">
      <c r="A35" s="32" t="s">
        <v>106</v>
      </c>
      <c r="B35" s="32"/>
      <c r="C35" s="32"/>
      <c r="D35" s="32"/>
      <c r="E35" s="32"/>
      <c r="F35" s="32"/>
    </row>
    <row r="36" spans="1:6" ht="15.75">
      <c r="A36" s="32"/>
      <c r="B36" s="32">
        <v>25</v>
      </c>
      <c r="C36" s="32" t="s">
        <v>83</v>
      </c>
      <c r="D36" s="32">
        <v>25</v>
      </c>
      <c r="E36" s="32" t="s">
        <v>83</v>
      </c>
      <c r="F36" s="32"/>
    </row>
    <row r="37" spans="1:6" ht="15.75">
      <c r="A37" s="32"/>
      <c r="B37" s="32">
        <v>25</v>
      </c>
      <c r="C37" s="32" t="s">
        <v>107</v>
      </c>
      <c r="D37" s="32">
        <v>25</v>
      </c>
      <c r="E37" s="32" t="s">
        <v>107</v>
      </c>
      <c r="F37" s="32"/>
    </row>
    <row r="38" spans="1:6" ht="15.75">
      <c r="A38" s="32" t="s">
        <v>108</v>
      </c>
      <c r="B38" s="32"/>
      <c r="C38" s="32"/>
      <c r="D38" s="32"/>
      <c r="E38" s="32"/>
      <c r="F38" s="32"/>
    </row>
    <row r="39" spans="1:6" ht="15.75">
      <c r="A39" s="32"/>
      <c r="B39" s="32">
        <v>25</v>
      </c>
      <c r="C39" s="32" t="s">
        <v>109</v>
      </c>
      <c r="D39" s="32">
        <v>25</v>
      </c>
      <c r="E39" s="32" t="s">
        <v>110</v>
      </c>
      <c r="F39" s="32"/>
    </row>
    <row r="40" spans="1:6" ht="15.75">
      <c r="A40" s="32"/>
      <c r="B40" s="32"/>
      <c r="C40" s="32"/>
      <c r="D40" s="32">
        <v>25</v>
      </c>
      <c r="E40" s="32" t="s">
        <v>111</v>
      </c>
      <c r="F40" s="32"/>
    </row>
    <row r="41" spans="1:6" ht="15.75">
      <c r="A41" s="32"/>
      <c r="B41" s="32">
        <v>25</v>
      </c>
      <c r="C41" s="32" t="s">
        <v>112</v>
      </c>
      <c r="D41" s="32">
        <v>25</v>
      </c>
      <c r="E41" s="32" t="s">
        <v>112</v>
      </c>
      <c r="F41" s="32"/>
    </row>
    <row r="42" spans="1:6" ht="15.75">
      <c r="A42" s="32"/>
      <c r="B42" s="32">
        <v>25</v>
      </c>
      <c r="C42" s="32" t="s">
        <v>113</v>
      </c>
      <c r="D42" s="32">
        <v>25</v>
      </c>
      <c r="E42" s="32" t="s">
        <v>113</v>
      </c>
      <c r="F42" s="32"/>
    </row>
    <row r="43" spans="1:6" ht="15.75">
      <c r="A43" s="32"/>
      <c r="B43" s="32">
        <v>25</v>
      </c>
      <c r="C43" s="32" t="s">
        <v>114</v>
      </c>
      <c r="D43" s="32">
        <v>25</v>
      </c>
      <c r="E43" s="32" t="s">
        <v>115</v>
      </c>
      <c r="F43" s="32"/>
    </row>
    <row r="44" spans="1:6" ht="15.75">
      <c r="A44" s="32"/>
      <c r="B44" s="32">
        <v>25</v>
      </c>
      <c r="C44" s="32" t="s">
        <v>116</v>
      </c>
      <c r="D44" s="32">
        <v>25</v>
      </c>
      <c r="E44" s="32" t="s">
        <v>116</v>
      </c>
      <c r="F44" s="32"/>
    </row>
    <row r="45" spans="1:6" ht="15.75">
      <c r="A45" s="32"/>
      <c r="B45" s="32">
        <v>25</v>
      </c>
      <c r="C45" s="32" t="s">
        <v>117</v>
      </c>
      <c r="D45" s="32">
        <v>25</v>
      </c>
      <c r="E45" s="32" t="s">
        <v>117</v>
      </c>
      <c r="F45" s="32"/>
    </row>
    <row r="46" spans="1:6" ht="15.75">
      <c r="A46" s="32"/>
      <c r="B46" s="32">
        <v>25</v>
      </c>
      <c r="C46" s="32" t="s">
        <v>118</v>
      </c>
      <c r="D46" s="32">
        <v>25</v>
      </c>
      <c r="E46" s="32" t="s">
        <v>118</v>
      </c>
      <c r="F46" s="32"/>
    </row>
    <row r="47" spans="1:6" ht="15.75">
      <c r="A47" s="32"/>
      <c r="B47" s="32">
        <v>25</v>
      </c>
      <c r="C47" s="32" t="s">
        <v>119</v>
      </c>
      <c r="D47" s="32">
        <v>25</v>
      </c>
      <c r="E47" s="32" t="s">
        <v>119</v>
      </c>
      <c r="F47" s="32"/>
    </row>
    <row r="48" spans="1:6" ht="15.75">
      <c r="A48" s="32"/>
      <c r="B48" s="32">
        <v>25</v>
      </c>
      <c r="C48" s="32" t="s">
        <v>120</v>
      </c>
      <c r="D48" s="32">
        <v>25</v>
      </c>
      <c r="E48" s="32" t="s">
        <v>120</v>
      </c>
      <c r="F48" s="32"/>
    </row>
    <row r="49" spans="1:6" ht="15.75">
      <c r="A49" s="32"/>
      <c r="B49" s="32">
        <v>25</v>
      </c>
      <c r="C49" s="32" t="s">
        <v>121</v>
      </c>
      <c r="D49" s="32">
        <v>25</v>
      </c>
      <c r="E49" s="32" t="s">
        <v>121</v>
      </c>
      <c r="F49" s="32"/>
    </row>
    <row r="50" spans="1:6" ht="15.75">
      <c r="A50" s="32" t="s">
        <v>122</v>
      </c>
      <c r="B50" s="32"/>
      <c r="C50" s="32"/>
      <c r="D50" s="32"/>
      <c r="E50" s="32"/>
      <c r="F50" s="32"/>
    </row>
    <row r="51" spans="1:6" ht="15.75">
      <c r="A51" s="32"/>
      <c r="B51" s="32">
        <v>50</v>
      </c>
      <c r="C51" s="32" t="s">
        <v>123</v>
      </c>
      <c r="D51" s="32">
        <v>25</v>
      </c>
      <c r="E51" s="32" t="s">
        <v>123</v>
      </c>
      <c r="F51" s="32"/>
    </row>
    <row r="52" spans="1:6" ht="15.75">
      <c r="A52" s="32"/>
      <c r="B52" s="32">
        <v>25</v>
      </c>
      <c r="C52" s="32" t="s">
        <v>124</v>
      </c>
      <c r="D52" s="32">
        <v>25</v>
      </c>
      <c r="E52" s="32" t="s">
        <v>125</v>
      </c>
      <c r="F52" s="32"/>
    </row>
    <row r="53" spans="1:6" ht="15.75">
      <c r="A53" s="32"/>
      <c r="B53" s="32">
        <v>25</v>
      </c>
      <c r="C53" s="35" t="s">
        <v>126</v>
      </c>
      <c r="D53" s="32"/>
      <c r="E53" s="32"/>
      <c r="F53" s="32"/>
    </row>
    <row r="54" spans="1:6" ht="15.75">
      <c r="A54" s="32"/>
      <c r="B54" s="32">
        <v>25</v>
      </c>
      <c r="C54" s="34" t="s">
        <v>127</v>
      </c>
      <c r="D54" s="32">
        <v>25</v>
      </c>
      <c r="E54" s="32" t="s">
        <v>127</v>
      </c>
      <c r="F54" s="32"/>
    </row>
    <row r="55" spans="1:6" ht="15.75">
      <c r="A55" s="32"/>
      <c r="B55" s="32">
        <v>25</v>
      </c>
      <c r="C55" s="33" t="s">
        <v>128</v>
      </c>
      <c r="D55" s="32">
        <v>25</v>
      </c>
      <c r="E55" s="32" t="s">
        <v>128</v>
      </c>
      <c r="F55" s="32"/>
    </row>
    <row r="56" spans="1:6" ht="15.75">
      <c r="A56" s="32"/>
      <c r="B56" s="32">
        <v>25</v>
      </c>
      <c r="C56" s="32" t="s">
        <v>129</v>
      </c>
      <c r="D56" s="32">
        <v>25</v>
      </c>
      <c r="E56" s="32" t="s">
        <v>129</v>
      </c>
      <c r="F56" s="32"/>
    </row>
    <row r="57" spans="1:6" ht="15.75">
      <c r="A57" s="32" t="s">
        <v>130</v>
      </c>
      <c r="B57" s="32"/>
      <c r="C57" s="32"/>
      <c r="D57" s="32"/>
      <c r="E57" s="32"/>
      <c r="F57" s="32"/>
    </row>
    <row r="58" spans="1:6" ht="15.75">
      <c r="A58" s="32"/>
      <c r="B58" s="32">
        <v>25</v>
      </c>
      <c r="C58" s="32" t="s">
        <v>131</v>
      </c>
      <c r="D58" s="32">
        <v>50</v>
      </c>
      <c r="E58" s="32" t="s">
        <v>132</v>
      </c>
      <c r="F58" s="32"/>
    </row>
    <row r="59" spans="1:6" ht="15.75">
      <c r="A59" s="32"/>
      <c r="B59" s="32">
        <v>50</v>
      </c>
      <c r="C59" s="34" t="s">
        <v>133</v>
      </c>
      <c r="D59" s="32">
        <v>25</v>
      </c>
      <c r="E59" s="32" t="s">
        <v>133</v>
      </c>
      <c r="F59" s="32"/>
    </row>
    <row r="60" spans="1:6" ht="15.75">
      <c r="A60" s="32"/>
      <c r="B60" s="32">
        <v>25</v>
      </c>
      <c r="C60" s="32" t="s">
        <v>134</v>
      </c>
      <c r="D60" s="32">
        <v>25</v>
      </c>
      <c r="E60" s="32" t="s">
        <v>134</v>
      </c>
      <c r="F60" s="32"/>
    </row>
    <row r="61" spans="1:6" ht="15.75">
      <c r="A61" s="32"/>
      <c r="B61" s="32">
        <v>25</v>
      </c>
      <c r="C61" s="32" t="s">
        <v>135</v>
      </c>
      <c r="D61" s="32"/>
      <c r="E61" s="32"/>
      <c r="F61" s="32"/>
    </row>
    <row r="62" spans="1:6" ht="15.75">
      <c r="A62" s="32"/>
      <c r="B62" s="32">
        <v>25</v>
      </c>
      <c r="C62" s="32" t="s">
        <v>136</v>
      </c>
      <c r="D62" s="32">
        <v>25</v>
      </c>
      <c r="E62" s="32" t="s">
        <v>136</v>
      </c>
      <c r="F62" s="32"/>
    </row>
    <row r="63" spans="1:6" ht="15.75">
      <c r="A63" s="32"/>
      <c r="B63" s="32">
        <v>25</v>
      </c>
      <c r="C63" s="33" t="s">
        <v>137</v>
      </c>
      <c r="D63" s="32">
        <v>25</v>
      </c>
      <c r="E63" s="32" t="s">
        <v>137</v>
      </c>
      <c r="F63" s="32"/>
    </row>
    <row r="64" spans="1:6" ht="15.75">
      <c r="A64" s="32"/>
      <c r="B64" s="32">
        <v>25</v>
      </c>
      <c r="C64" s="32" t="s">
        <v>138</v>
      </c>
      <c r="D64" s="32"/>
      <c r="E64" s="32"/>
      <c r="F64" s="32"/>
    </row>
    <row r="65" spans="1:7" ht="15.75">
      <c r="A65" s="32"/>
      <c r="B65" s="32">
        <v>25</v>
      </c>
      <c r="C65" s="32" t="s">
        <v>139</v>
      </c>
      <c r="D65" s="32"/>
      <c r="E65" s="32"/>
      <c r="F65" s="32"/>
    </row>
    <row r="66" spans="1:7" ht="15.75">
      <c r="A66" s="32"/>
      <c r="B66" s="32">
        <v>25</v>
      </c>
      <c r="C66" s="36" t="s">
        <v>140</v>
      </c>
      <c r="D66" s="32"/>
      <c r="E66" s="32"/>
      <c r="F66" s="32"/>
      <c r="G66" s="37" t="s">
        <v>141</v>
      </c>
    </row>
    <row r="67" spans="1:7" ht="15.75">
      <c r="A67" s="32"/>
      <c r="B67" s="32">
        <v>25</v>
      </c>
      <c r="C67" s="35" t="s">
        <v>142</v>
      </c>
      <c r="D67" s="32"/>
      <c r="E67" s="32"/>
      <c r="F67" s="35"/>
    </row>
    <row r="68" spans="1:7" ht="15.75">
      <c r="A68" s="32" t="s">
        <v>143</v>
      </c>
      <c r="B68" s="32"/>
      <c r="C68" s="32"/>
      <c r="D68" s="32"/>
      <c r="E68" s="32"/>
      <c r="F68" s="32"/>
    </row>
    <row r="69" spans="1:7" ht="15.75">
      <c r="A69" s="32"/>
      <c r="B69" s="32">
        <v>25</v>
      </c>
      <c r="C69" s="32" t="s">
        <v>144</v>
      </c>
      <c r="D69" s="32">
        <v>25</v>
      </c>
      <c r="E69" s="32" t="s">
        <v>144</v>
      </c>
      <c r="F69" s="32"/>
    </row>
    <row r="70" spans="1:7" ht="15.75">
      <c r="A70" s="32"/>
      <c r="B70" s="32">
        <v>25</v>
      </c>
      <c r="C70" s="33" t="s">
        <v>145</v>
      </c>
      <c r="D70" s="32">
        <v>25</v>
      </c>
      <c r="E70" s="32" t="s">
        <v>145</v>
      </c>
      <c r="F70" s="32"/>
    </row>
    <row r="71" spans="1:7" ht="15.75">
      <c r="A71" s="32"/>
      <c r="B71" s="32">
        <v>25</v>
      </c>
      <c r="C71" s="34" t="s">
        <v>146</v>
      </c>
      <c r="D71" s="32">
        <v>25</v>
      </c>
      <c r="E71" s="32" t="s">
        <v>146</v>
      </c>
      <c r="F71" s="32"/>
    </row>
    <row r="72" spans="1:7" ht="15.75">
      <c r="A72" s="32"/>
      <c r="B72" s="32">
        <v>25</v>
      </c>
      <c r="C72" s="35" t="s">
        <v>147</v>
      </c>
      <c r="D72" s="32">
        <v>25</v>
      </c>
      <c r="E72" s="32" t="s">
        <v>147</v>
      </c>
      <c r="F72" s="32"/>
    </row>
    <row r="73" spans="1:7" ht="15.75">
      <c r="A73" s="32" t="s">
        <v>148</v>
      </c>
      <c r="B73" s="32"/>
      <c r="C73" s="32"/>
      <c r="D73" s="32"/>
      <c r="E73" s="32"/>
      <c r="F73" s="32"/>
    </row>
    <row r="74" spans="1:7" ht="15.75">
      <c r="A74" s="32"/>
      <c r="B74" s="32">
        <v>25</v>
      </c>
      <c r="C74" s="32" t="s">
        <v>149</v>
      </c>
      <c r="D74" s="32">
        <v>25</v>
      </c>
      <c r="E74" s="32" t="s">
        <v>149</v>
      </c>
      <c r="F74" s="32"/>
    </row>
    <row r="75" spans="1:7" ht="15.75">
      <c r="A75" s="32"/>
      <c r="B75" s="32">
        <v>25</v>
      </c>
      <c r="C75" s="32" t="s">
        <v>150</v>
      </c>
      <c r="D75" s="32">
        <v>25</v>
      </c>
      <c r="E75" s="32" t="s">
        <v>151</v>
      </c>
      <c r="F75" s="32"/>
    </row>
    <row r="76" spans="1:7" ht="15.75">
      <c r="A76" s="32"/>
      <c r="B76" s="32">
        <v>25</v>
      </c>
      <c r="C76" s="32" t="s">
        <v>152</v>
      </c>
      <c r="D76" s="32">
        <v>25</v>
      </c>
      <c r="E76" s="32" t="s">
        <v>152</v>
      </c>
      <c r="F76" s="32"/>
    </row>
    <row r="77" spans="1:7" ht="15.75">
      <c r="A77" s="32"/>
      <c r="B77" s="32">
        <v>25</v>
      </c>
      <c r="C77" s="32" t="s">
        <v>153</v>
      </c>
      <c r="D77" s="32">
        <v>25</v>
      </c>
      <c r="E77" s="32" t="s">
        <v>153</v>
      </c>
      <c r="F77" s="32"/>
    </row>
    <row r="78" spans="1:7" ht="15.75">
      <c r="A78" s="32"/>
      <c r="B78" s="32">
        <v>25</v>
      </c>
      <c r="C78" s="32" t="s">
        <v>154</v>
      </c>
      <c r="D78" s="32">
        <v>25</v>
      </c>
      <c r="E78" s="32" t="s">
        <v>154</v>
      </c>
      <c r="F78" s="32"/>
    </row>
    <row r="79" spans="1:7" ht="15.75">
      <c r="A79" s="32"/>
      <c r="B79" s="32">
        <v>25</v>
      </c>
      <c r="C79" s="32" t="s">
        <v>155</v>
      </c>
      <c r="D79" s="32">
        <v>25</v>
      </c>
      <c r="E79" s="32" t="s">
        <v>155</v>
      </c>
      <c r="F79" s="32"/>
    </row>
    <row r="80" spans="1:7" ht="15.75">
      <c r="A80" s="32"/>
      <c r="B80" s="32">
        <v>25</v>
      </c>
      <c r="C80" s="32" t="s">
        <v>156</v>
      </c>
      <c r="D80" s="32">
        <v>25</v>
      </c>
      <c r="E80" s="32" t="s">
        <v>156</v>
      </c>
      <c r="F80" s="32"/>
    </row>
    <row r="81" spans="1:6" ht="15.75">
      <c r="A81" s="32"/>
      <c r="B81" s="32">
        <v>50</v>
      </c>
      <c r="C81" s="35" t="s">
        <v>157</v>
      </c>
      <c r="D81" s="32">
        <v>25</v>
      </c>
      <c r="E81" s="32" t="s">
        <v>157</v>
      </c>
      <c r="F81" s="32"/>
    </row>
    <row r="82" spans="1:6" ht="15.75">
      <c r="A82" s="32"/>
      <c r="B82" s="32">
        <v>25</v>
      </c>
      <c r="C82" s="32" t="s">
        <v>158</v>
      </c>
      <c r="D82" s="32">
        <v>25</v>
      </c>
      <c r="E82" s="32" t="s">
        <v>158</v>
      </c>
      <c r="F82" s="32"/>
    </row>
    <row r="83" spans="1:6" ht="15.75">
      <c r="A83" s="32"/>
      <c r="B83" s="32">
        <v>50</v>
      </c>
      <c r="C83" s="34" t="s">
        <v>159</v>
      </c>
      <c r="D83" s="32">
        <v>25</v>
      </c>
      <c r="E83" s="32" t="s">
        <v>159</v>
      </c>
      <c r="F83" s="32"/>
    </row>
    <row r="84" spans="1:6" ht="15.75">
      <c r="A84" s="32"/>
      <c r="B84" s="32">
        <v>25</v>
      </c>
      <c r="C84" s="33" t="s">
        <v>160</v>
      </c>
      <c r="D84" s="32">
        <v>50</v>
      </c>
      <c r="E84" s="32" t="s">
        <v>160</v>
      </c>
      <c r="F84" s="32"/>
    </row>
    <row r="85" spans="1:6" ht="15.75">
      <c r="A85" s="32"/>
      <c r="B85" s="32">
        <v>25</v>
      </c>
      <c r="C85" s="32" t="s">
        <v>161</v>
      </c>
      <c r="D85" s="32">
        <v>25</v>
      </c>
      <c r="E85" s="32" t="s">
        <v>161</v>
      </c>
      <c r="F85" s="32"/>
    </row>
    <row r="86" spans="1:6" ht="15.75">
      <c r="A86" s="32"/>
      <c r="B86" s="32">
        <v>25</v>
      </c>
      <c r="C86" s="32" t="s">
        <v>162</v>
      </c>
      <c r="D86" s="32">
        <v>25</v>
      </c>
      <c r="E86" s="32" t="s">
        <v>162</v>
      </c>
      <c r="F86" s="32"/>
    </row>
    <row r="87" spans="1:6" ht="15.75">
      <c r="A87" s="32"/>
      <c r="B87" s="32">
        <v>25</v>
      </c>
      <c r="C87" s="32" t="s">
        <v>163</v>
      </c>
      <c r="D87" s="32">
        <v>25</v>
      </c>
      <c r="E87" s="32" t="s">
        <v>163</v>
      </c>
      <c r="F87" s="32"/>
    </row>
    <row r="88" spans="1:6" ht="15.75">
      <c r="A88" s="32" t="s">
        <v>164</v>
      </c>
      <c r="B88" s="32"/>
      <c r="C88" s="32"/>
      <c r="D88" s="32"/>
      <c r="E88" s="32"/>
      <c r="F88" s="32"/>
    </row>
    <row r="89" spans="1:6" ht="15.75">
      <c r="A89" s="32"/>
      <c r="B89" s="32">
        <v>25</v>
      </c>
      <c r="C89" s="32" t="s">
        <v>165</v>
      </c>
      <c r="D89" s="32">
        <v>25</v>
      </c>
      <c r="E89" s="32" t="s">
        <v>166</v>
      </c>
      <c r="F89" s="32"/>
    </row>
    <row r="90" spans="1:6" ht="15.75">
      <c r="A90" s="32"/>
      <c r="B90" s="32">
        <v>25</v>
      </c>
      <c r="C90" s="32" t="s">
        <v>167</v>
      </c>
      <c r="D90" s="32">
        <v>25</v>
      </c>
      <c r="E90" s="32" t="s">
        <v>167</v>
      </c>
      <c r="F90" s="32"/>
    </row>
    <row r="91" spans="1:6" ht="15.75">
      <c r="A91" s="32"/>
      <c r="B91" s="32">
        <v>25</v>
      </c>
      <c r="C91" s="33" t="s">
        <v>168</v>
      </c>
      <c r="D91" s="32">
        <v>25</v>
      </c>
      <c r="E91" s="32" t="s">
        <v>168</v>
      </c>
      <c r="F91" s="32"/>
    </row>
    <row r="92" spans="1:6" ht="15.75">
      <c r="A92" s="32"/>
      <c r="B92" s="32">
        <v>25</v>
      </c>
      <c r="C92" s="32" t="s">
        <v>169</v>
      </c>
      <c r="D92" s="32">
        <v>25</v>
      </c>
      <c r="E92" s="32" t="s">
        <v>169</v>
      </c>
      <c r="F92" s="32"/>
    </row>
    <row r="93" spans="1:6" ht="15.75">
      <c r="A93" s="32"/>
      <c r="B93" s="32">
        <v>25</v>
      </c>
      <c r="C93" s="32" t="s">
        <v>170</v>
      </c>
      <c r="D93" s="32">
        <v>25</v>
      </c>
      <c r="E93" s="32" t="s">
        <v>170</v>
      </c>
      <c r="F93" s="32"/>
    </row>
    <row r="94" spans="1:6" ht="15.75">
      <c r="A94" s="32" t="s">
        <v>89</v>
      </c>
      <c r="B94" s="32"/>
      <c r="C94" s="32"/>
      <c r="D94" s="32"/>
      <c r="E94" s="32"/>
      <c r="F94" s="32"/>
    </row>
    <row r="95" spans="1:6" ht="15.75">
      <c r="A95" s="38"/>
      <c r="B95" s="38">
        <v>25</v>
      </c>
      <c r="C95" s="38" t="s">
        <v>171</v>
      </c>
      <c r="D95" s="38">
        <v>25</v>
      </c>
      <c r="E95" s="38" t="s">
        <v>171</v>
      </c>
      <c r="F95" s="38"/>
    </row>
    <row r="96" spans="1:6">
      <c r="B96">
        <f>SUM(B28:B95)</f>
        <v>1575</v>
      </c>
      <c r="D96">
        <f>SUM(D28:D95)</f>
        <v>1425</v>
      </c>
      <c r="E96">
        <f>B96+D96</f>
        <v>3000</v>
      </c>
    </row>
    <row r="99" spans="1:2">
      <c r="A99" t="s">
        <v>172</v>
      </c>
    </row>
    <row r="100" spans="1:2">
      <c r="A100" s="4" t="s">
        <v>173</v>
      </c>
      <c r="B100" s="25">
        <f>E96</f>
        <v>3000</v>
      </c>
    </row>
    <row r="101" spans="1:2">
      <c r="A101" s="4" t="s">
        <v>174</v>
      </c>
      <c r="B101" s="25">
        <v>7000</v>
      </c>
    </row>
    <row r="102" spans="1:2">
      <c r="A102" s="4" t="s">
        <v>175</v>
      </c>
      <c r="B102">
        <f>(B100+B101)/20</f>
        <v>500</v>
      </c>
    </row>
  </sheetData>
  <mergeCells count="3">
    <mergeCell ref="A25:A26"/>
    <mergeCell ref="B25:E25"/>
    <mergeCell ref="F25:F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3:D21"/>
  <sheetViews>
    <sheetView topLeftCell="A13" workbookViewId="0">
      <selection activeCell="A19" sqref="A19"/>
    </sheetView>
  </sheetViews>
  <sheetFormatPr defaultRowHeight="15"/>
  <cols>
    <col min="2" max="2" width="22.7109375" customWidth="1"/>
    <col min="3" max="3" width="10.5703125" customWidth="1"/>
    <col min="4" max="4" width="29.85546875" customWidth="1"/>
    <col min="10" max="10" width="16.42578125" customWidth="1"/>
  </cols>
  <sheetData>
    <row r="3" spans="1:4" ht="25.5" customHeight="1">
      <c r="A3" s="86" t="s">
        <v>232</v>
      </c>
      <c r="B3" s="111" t="s">
        <v>233</v>
      </c>
      <c r="C3" s="111" t="s">
        <v>234</v>
      </c>
      <c r="D3" s="111" t="s">
        <v>235</v>
      </c>
    </row>
    <row r="4" spans="1:4" s="41" customFormat="1" ht="19.5" customHeight="1">
      <c r="A4" s="133" t="s">
        <v>240</v>
      </c>
      <c r="B4" s="135"/>
      <c r="C4" s="86"/>
      <c r="D4" s="86"/>
    </row>
    <row r="5" spans="1:4" ht="30" customHeight="1">
      <c r="A5" s="83">
        <v>1</v>
      </c>
      <c r="B5" s="81" t="s">
        <v>236</v>
      </c>
      <c r="C5" s="83">
        <v>1</v>
      </c>
      <c r="D5" s="101">
        <v>5437144000</v>
      </c>
    </row>
    <row r="6" spans="1:4" ht="27.75" customHeight="1">
      <c r="A6" s="83">
        <v>2</v>
      </c>
      <c r="B6" s="81" t="s">
        <v>237</v>
      </c>
      <c r="C6" s="83">
        <v>1</v>
      </c>
      <c r="D6" s="101">
        <v>22342312880</v>
      </c>
    </row>
    <row r="7" spans="1:4" ht="27.75" customHeight="1">
      <c r="A7" s="83">
        <v>3</v>
      </c>
      <c r="B7" s="81" t="s">
        <v>238</v>
      </c>
      <c r="C7" s="83">
        <v>1</v>
      </c>
      <c r="D7" s="101">
        <v>26518840800</v>
      </c>
    </row>
    <row r="8" spans="1:4" ht="27.75" customHeight="1">
      <c r="A8" s="81"/>
      <c r="B8" s="81" t="s">
        <v>239</v>
      </c>
      <c r="C8" s="83"/>
      <c r="D8" s="101">
        <v>3381600000</v>
      </c>
    </row>
    <row r="9" spans="1:4" ht="16.5">
      <c r="A9" s="81"/>
      <c r="B9" s="102" t="s">
        <v>189</v>
      </c>
      <c r="C9" s="86">
        <v>3</v>
      </c>
      <c r="D9" s="103">
        <f>SUM(D5:D8)</f>
        <v>57679897680</v>
      </c>
    </row>
    <row r="10" spans="1:4" ht="16.5">
      <c r="A10" s="114" t="s">
        <v>241</v>
      </c>
      <c r="B10" s="115"/>
      <c r="C10" s="116"/>
      <c r="D10" s="116"/>
    </row>
    <row r="11" spans="1:4" ht="33">
      <c r="A11" s="83">
        <v>1</v>
      </c>
      <c r="B11" s="81" t="s">
        <v>242</v>
      </c>
      <c r="C11" s="83">
        <v>1</v>
      </c>
      <c r="D11" s="101">
        <v>696425000</v>
      </c>
    </row>
    <row r="12" spans="1:4" ht="33">
      <c r="A12" s="83">
        <v>2</v>
      </c>
      <c r="B12" s="81" t="s">
        <v>243</v>
      </c>
      <c r="C12" s="83">
        <v>1</v>
      </c>
      <c r="D12" s="101">
        <v>22327085000</v>
      </c>
    </row>
    <row r="13" spans="1:4" ht="21.75" customHeight="1">
      <c r="A13" s="43"/>
      <c r="B13" s="43"/>
      <c r="C13" s="105">
        <v>2</v>
      </c>
      <c r="D13" s="106">
        <f>SUM(D11:D12)</f>
        <v>23023510000</v>
      </c>
    </row>
    <row r="14" spans="1:4" ht="17.25" thickBot="1">
      <c r="A14" s="112" t="s">
        <v>244</v>
      </c>
      <c r="B14" s="112"/>
      <c r="C14" s="112"/>
      <c r="D14" s="113"/>
    </row>
    <row r="15" spans="1:4" ht="50.25" thickBot="1">
      <c r="A15" s="83">
        <v>1</v>
      </c>
      <c r="B15" s="107" t="s">
        <v>245</v>
      </c>
      <c r="C15" s="83">
        <v>1</v>
      </c>
      <c r="D15" s="101">
        <v>238200000</v>
      </c>
    </row>
    <row r="16" spans="1:4" ht="50.25" thickBot="1">
      <c r="A16" s="83">
        <v>2</v>
      </c>
      <c r="B16" s="108" t="s">
        <v>246</v>
      </c>
      <c r="C16" s="83">
        <v>1</v>
      </c>
      <c r="D16" s="101">
        <v>32396430000</v>
      </c>
    </row>
    <row r="17" spans="1:4" ht="16.5">
      <c r="A17" s="43"/>
      <c r="B17" s="43"/>
      <c r="C17" s="105">
        <v>2</v>
      </c>
      <c r="D17" s="106">
        <f>SUM(D15:D16)</f>
        <v>32634630000</v>
      </c>
    </row>
    <row r="18" spans="1:4" ht="17.25" thickBot="1">
      <c r="A18" s="114" t="s">
        <v>247</v>
      </c>
      <c r="B18" s="114"/>
      <c r="C18" s="114"/>
      <c r="D18" s="116"/>
    </row>
    <row r="19" spans="1:4" ht="50.25" thickBot="1">
      <c r="A19" s="83">
        <v>1</v>
      </c>
      <c r="B19" s="107" t="s">
        <v>248</v>
      </c>
      <c r="C19" s="83">
        <v>1</v>
      </c>
      <c r="D19" s="101">
        <v>172571025000</v>
      </c>
    </row>
    <row r="20" spans="1:4" ht="16.5">
      <c r="A20" s="43"/>
      <c r="B20" s="43"/>
      <c r="C20" s="105">
        <v>1</v>
      </c>
      <c r="D20" s="106">
        <f>SUM(D19:D19)</f>
        <v>172571025000</v>
      </c>
    </row>
    <row r="21" spans="1:4" ht="16.5">
      <c r="B21" s="104" t="s">
        <v>249</v>
      </c>
      <c r="C21" s="109"/>
      <c r="D21" s="110">
        <f>D20+D17+D13+D9</f>
        <v>285909062680</v>
      </c>
    </row>
  </sheetData>
  <mergeCells count="1">
    <mergeCell ref="A4:B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GV</vt:lpstr>
      <vt:lpstr>HS</vt:lpstr>
      <vt:lpstr>HS2</vt:lpstr>
      <vt:lpstr>GIAOTRINH</vt:lpstr>
      <vt:lpstr>DANHMUCNGHE</vt:lpstr>
      <vt:lpstr>THIETBI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Dell</cp:lastModifiedBy>
  <cp:lastPrinted>2017-03-29T02:11:09Z</cp:lastPrinted>
  <dcterms:created xsi:type="dcterms:W3CDTF">2017-03-27T00:20:00Z</dcterms:created>
  <dcterms:modified xsi:type="dcterms:W3CDTF">2017-04-01T15:33:54Z</dcterms:modified>
</cp:coreProperties>
</file>